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aketta\Documents\PTA 2016-2017\"/>
    </mc:Choice>
  </mc:AlternateContent>
  <bookViews>
    <workbookView xWindow="0" yWindow="0" windowWidth="20490" windowHeight="7905" tabRatio="866" activeTab="2"/>
  </bookViews>
  <sheets>
    <sheet name="2014-2015" sheetId="2" r:id="rId1"/>
    <sheet name="2015-2016 (2)" sheetId="6" r:id="rId2"/>
    <sheet name="2016-2017" sheetId="3" r:id="rId3"/>
    <sheet name="Teacher Supplies-16-17 (2)" sheetId="7" r:id="rId4"/>
    <sheet name="Teacher Supplies-15-16" sheetId="4" r:id="rId5"/>
    <sheet name="School Supply Fund" sheetId="5" r:id="rId6"/>
  </sheets>
  <calcPr calcId="152511"/>
</workbook>
</file>

<file path=xl/calcChain.xml><?xml version="1.0" encoding="utf-8"?>
<calcChain xmlns="http://schemas.openxmlformats.org/spreadsheetml/2006/main">
  <c r="I63" i="6" l="1"/>
  <c r="R62" i="6"/>
  <c r="R66" i="6" s="1"/>
  <c r="I62" i="6"/>
  <c r="I64" i="6" s="1"/>
  <c r="Q60" i="6"/>
  <c r="N60" i="6"/>
  <c r="M60" i="6"/>
  <c r="M63" i="6" s="1"/>
  <c r="H60" i="6"/>
  <c r="G60" i="6"/>
  <c r="G63" i="6" s="1"/>
  <c r="T52" i="6"/>
  <c r="T60" i="6" s="1"/>
  <c r="Q52" i="6"/>
  <c r="M52" i="6"/>
  <c r="K52" i="6"/>
  <c r="K60" i="6" s="1"/>
  <c r="G52" i="6"/>
  <c r="E52" i="6"/>
  <c r="T45" i="6"/>
  <c r="R45" i="6"/>
  <c r="Q45" i="6"/>
  <c r="O45" i="6"/>
  <c r="N45" i="6"/>
  <c r="N63" i="6" s="1"/>
  <c r="M45" i="6"/>
  <c r="K45" i="6"/>
  <c r="I45" i="6"/>
  <c r="H45" i="6"/>
  <c r="H63" i="6" s="1"/>
  <c r="G45" i="6"/>
  <c r="E45" i="6"/>
  <c r="E60" i="6" s="1"/>
  <c r="D45" i="6"/>
  <c r="D60" i="6" s="1"/>
  <c r="D62" i="6" s="1"/>
  <c r="T35" i="6"/>
  <c r="R65" i="6" s="1"/>
  <c r="R35" i="6"/>
  <c r="Q35" i="6"/>
  <c r="O65" i="6" s="1"/>
  <c r="O35" i="6"/>
  <c r="O62" i="6" s="1"/>
  <c r="N35" i="6"/>
  <c r="M35" i="6"/>
  <c r="K35" i="6"/>
  <c r="I35" i="6"/>
  <c r="H35" i="6"/>
  <c r="G35" i="6"/>
  <c r="E35" i="6"/>
  <c r="E62" i="6" s="1"/>
  <c r="D35" i="6"/>
  <c r="O64" i="6" l="1"/>
  <c r="O66" i="6"/>
  <c r="I65" i="6"/>
  <c r="K65" i="6" s="1"/>
  <c r="I66" i="6"/>
  <c r="R64" i="6"/>
  <c r="E12" i="5"/>
  <c r="R45" i="3" l="1"/>
  <c r="T45" i="3"/>
  <c r="E5" i="5" l="1"/>
  <c r="E6" i="5" s="1"/>
  <c r="E7" i="5" s="1"/>
  <c r="E8" i="5" s="1"/>
  <c r="E9" i="5" s="1"/>
  <c r="E10" i="5" s="1"/>
  <c r="E11" i="5" s="1"/>
  <c r="I63" i="3" l="1"/>
  <c r="N60" i="3"/>
  <c r="M60" i="3"/>
  <c r="H60" i="3"/>
  <c r="G60" i="3"/>
  <c r="T52" i="3"/>
  <c r="T60" i="3" s="1"/>
  <c r="M52" i="3"/>
  <c r="K52" i="3"/>
  <c r="K60" i="3" s="1"/>
  <c r="G52" i="3"/>
  <c r="E52" i="3"/>
  <c r="Q45" i="3"/>
  <c r="O45" i="3"/>
  <c r="N45" i="3"/>
  <c r="M45" i="3"/>
  <c r="K45" i="3"/>
  <c r="I45" i="3"/>
  <c r="H45" i="3"/>
  <c r="G45" i="3"/>
  <c r="E45" i="3"/>
  <c r="E60" i="3" s="1"/>
  <c r="D45" i="3"/>
  <c r="D60" i="3" s="1"/>
  <c r="T35" i="3"/>
  <c r="R35" i="3"/>
  <c r="Q35" i="3"/>
  <c r="O35" i="3"/>
  <c r="N35" i="3"/>
  <c r="M35" i="3"/>
  <c r="K35" i="3"/>
  <c r="I35" i="3"/>
  <c r="I62" i="3" s="1"/>
  <c r="I64" i="3" s="1"/>
  <c r="H35" i="3"/>
  <c r="G35" i="3"/>
  <c r="E35" i="3"/>
  <c r="D35" i="3"/>
  <c r="O62" i="3" l="1"/>
  <c r="O64" i="3" s="1"/>
  <c r="R62" i="3"/>
  <c r="R64" i="3" s="1"/>
  <c r="E62" i="3"/>
  <c r="I65" i="3"/>
  <c r="K65" i="3" s="1"/>
  <c r="I66" i="3" s="1"/>
  <c r="O65" i="3"/>
  <c r="D62" i="3"/>
  <c r="G63" i="3"/>
  <c r="H63" i="3"/>
  <c r="N63" i="3"/>
  <c r="M63" i="3"/>
  <c r="R65" i="3"/>
  <c r="T39" i="2"/>
  <c r="R39" i="2"/>
  <c r="Q39" i="2"/>
  <c r="O39" i="2"/>
  <c r="R66" i="3" l="1"/>
  <c r="T46" i="2"/>
  <c r="T54" i="2" s="1"/>
  <c r="T35" i="2"/>
  <c r="R35" i="2"/>
  <c r="R59" i="2" l="1"/>
  <c r="R56" i="2"/>
  <c r="O35" i="2"/>
  <c r="N54" i="2"/>
  <c r="M54" i="2"/>
  <c r="Q46" i="2"/>
  <c r="Q54" i="2" s="1"/>
  <c r="M46" i="2"/>
  <c r="N39" i="2"/>
  <c r="M39" i="2"/>
  <c r="Q35" i="2"/>
  <c r="O59" i="2" s="1"/>
  <c r="N35" i="2"/>
  <c r="M35" i="2"/>
  <c r="E46" i="2"/>
  <c r="G46" i="2"/>
  <c r="E39" i="2"/>
  <c r="E54" i="2" s="1"/>
  <c r="D39" i="2"/>
  <c r="D54" i="2" s="1"/>
  <c r="H54" i="2"/>
  <c r="H35" i="2"/>
  <c r="G54" i="2"/>
  <c r="H39" i="2"/>
  <c r="G39" i="2"/>
  <c r="G35" i="2"/>
  <c r="I35" i="2"/>
  <c r="K35" i="2"/>
  <c r="E35" i="2"/>
  <c r="D35" i="2"/>
  <c r="I39" i="2"/>
  <c r="K39" i="2"/>
  <c r="K46" i="2"/>
  <c r="K54" i="2" s="1"/>
  <c r="I57" i="2"/>
  <c r="R58" i="2" l="1"/>
  <c r="R60" i="2"/>
  <c r="O56" i="2"/>
  <c r="N57" i="2"/>
  <c r="M57" i="2"/>
  <c r="G57" i="2"/>
  <c r="E56" i="2"/>
  <c r="I56" i="2"/>
  <c r="I58" i="2" s="1"/>
  <c r="D56" i="2"/>
  <c r="H57" i="2"/>
  <c r="I59" i="2"/>
  <c r="K59" i="2" s="1"/>
  <c r="O58" i="2" l="1"/>
  <c r="O60" i="2"/>
  <c r="I60" i="2"/>
</calcChain>
</file>

<file path=xl/sharedStrings.xml><?xml version="1.0" encoding="utf-8"?>
<sst xmlns="http://schemas.openxmlformats.org/spreadsheetml/2006/main" count="420" uniqueCount="162">
  <si>
    <t>EVENTS</t>
  </si>
  <si>
    <t>Proposed Income</t>
  </si>
  <si>
    <t>Proposed Costs</t>
  </si>
  <si>
    <t xml:space="preserve"> </t>
  </si>
  <si>
    <t>Winter Shop &amp; Stroll</t>
  </si>
  <si>
    <t>PTA Membership</t>
  </si>
  <si>
    <t>Yearbook</t>
  </si>
  <si>
    <t>International Day</t>
  </si>
  <si>
    <t>Uniforms</t>
  </si>
  <si>
    <t>Picture Day</t>
  </si>
  <si>
    <t>TOTAL EVENTS:</t>
  </si>
  <si>
    <t>Bank Service Charges</t>
  </si>
  <si>
    <t>Student Enrichment Clubs</t>
  </si>
  <si>
    <t>CIS Food Pantry</t>
  </si>
  <si>
    <t>TOTAL ADDITIONAL COSTS</t>
  </si>
  <si>
    <t>TOTAL NET INCOME:</t>
  </si>
  <si>
    <t xml:space="preserve">PTA Convention </t>
  </si>
  <si>
    <t xml:space="preserve">Insurance </t>
  </si>
  <si>
    <t>Meet &amp; Greet</t>
  </si>
  <si>
    <t>Field Day</t>
  </si>
  <si>
    <t>Chinese New Year</t>
  </si>
  <si>
    <t>Science Fair</t>
  </si>
  <si>
    <t>New Student Orientation / Family Nights</t>
  </si>
  <si>
    <t>Field Trips</t>
  </si>
  <si>
    <t>Rumi Bags</t>
  </si>
  <si>
    <t>Graduation Ceremony</t>
  </si>
  <si>
    <t>STEM</t>
  </si>
  <si>
    <t>Administrative</t>
  </si>
  <si>
    <t>Emergency Fund</t>
  </si>
  <si>
    <t>MYP End of year trip</t>
  </si>
  <si>
    <t>Scholastic Book Fairs</t>
  </si>
  <si>
    <t>CPA Fees</t>
  </si>
  <si>
    <t>Leadership &amp; Education</t>
  </si>
  <si>
    <t>Summer Program</t>
  </si>
  <si>
    <t>Permaculture Program</t>
  </si>
  <si>
    <t>Extended Family Services</t>
  </si>
  <si>
    <r>
      <rPr>
        <b/>
        <sz val="10"/>
        <rFont val="Book Antiqua"/>
        <family val="1"/>
      </rPr>
      <t>Permaculture first half of year (Aug. - Dec.</t>
    </r>
    <r>
      <rPr>
        <sz val="10"/>
        <rFont val="Book Antiqua"/>
        <family val="1"/>
      </rPr>
      <t>) supplies, snacks, weekly contractor invoices, Credit Card processing</t>
    </r>
  </si>
  <si>
    <t>Jog-A-Thon/ Health Fair</t>
  </si>
  <si>
    <t>LESS COSTS:</t>
  </si>
  <si>
    <t>TOTAL ADMINISTRATIVE COSTS</t>
  </si>
  <si>
    <t>TOTAL INCOME</t>
  </si>
  <si>
    <t xml:space="preserve">MYP Dance </t>
  </si>
  <si>
    <t>Student Recognition</t>
  </si>
  <si>
    <t>Actual Costs 2012-'13</t>
  </si>
  <si>
    <t>Actual Income 2012-'13</t>
  </si>
  <si>
    <t>Kindergarten Summer Language Academy</t>
  </si>
  <si>
    <t>Volunteer Background Checks</t>
  </si>
  <si>
    <r>
      <rPr>
        <b/>
        <sz val="10"/>
        <rFont val="Book Antiqua"/>
        <family val="1"/>
      </rPr>
      <t>Healthy Families -</t>
    </r>
    <r>
      <rPr>
        <sz val="10"/>
        <rFont val="Book Antiqua"/>
        <family val="1"/>
      </rPr>
      <t xml:space="preserve"> (Monthly Parent Education Groups, Cooking Classes, Permaculture Workshops, Nurtured Heart, Lending Library, Testing Snacks). Income is from Smoothie Social</t>
    </r>
  </si>
  <si>
    <t xml:space="preserve">Permaculture </t>
  </si>
  <si>
    <t>Total Permaculture</t>
  </si>
  <si>
    <t>Actual Costs</t>
  </si>
  <si>
    <t>Actual Costs YTD</t>
  </si>
  <si>
    <t>Actual Income YTD</t>
  </si>
  <si>
    <t>Actual Costs
 YTD</t>
  </si>
  <si>
    <t>Total Costs YTD</t>
  </si>
  <si>
    <t>Total Income YTD</t>
  </si>
  <si>
    <t xml:space="preserve">Actual Costs </t>
  </si>
  <si>
    <t xml:space="preserve">Actual Income </t>
  </si>
  <si>
    <t>Costs 2012-'13</t>
  </si>
  <si>
    <t>Income 2012-'13</t>
  </si>
  <si>
    <t xml:space="preserve"> Income 2013-'14</t>
  </si>
  <si>
    <t>Costs 2013-'14</t>
  </si>
  <si>
    <t>Income 2014-'15</t>
  </si>
  <si>
    <t>Costs 2014-'15</t>
  </si>
  <si>
    <t>Playground Equip</t>
  </si>
  <si>
    <t>Teacher / Staff Appreciation</t>
  </si>
  <si>
    <t>RETAINED INCOME FROM PRIOR YEAR</t>
  </si>
  <si>
    <t>Actual Income 2014-'15</t>
  </si>
  <si>
    <t>Actual Costs 2014-'15</t>
  </si>
  <si>
    <t>Childcare for PTA  events</t>
  </si>
  <si>
    <t>CIS PTA- BUDGET FOR FISCAL YEAR July 2014-June 2015</t>
  </si>
  <si>
    <t>Estimated Beginning Checking Balance</t>
  </si>
  <si>
    <t>Social Activities</t>
  </si>
  <si>
    <t>PTA Supplies- paper, postage, deposit slips &amp; checks, QuickBooks</t>
  </si>
  <si>
    <t>Fund Raising- Peeler Cards</t>
  </si>
  <si>
    <t>TOTAL INCOME:</t>
  </si>
  <si>
    <t>Actual Income</t>
  </si>
  <si>
    <t>Income 2015-'16</t>
  </si>
  <si>
    <t>Costs 2015-'16</t>
  </si>
  <si>
    <t>Actual Income 2015-'16</t>
  </si>
  <si>
    <t>Actual Costs 2015-'16</t>
  </si>
  <si>
    <t>CIS PTA- BUDGET FOR FISCAL YEAR July 2015-June 2016</t>
  </si>
  <si>
    <t>Student Enrichment Clubs (After school)</t>
  </si>
  <si>
    <t>STEM/ Science Fair</t>
  </si>
  <si>
    <t>PTA  events (Childcare, food, supplies)</t>
  </si>
  <si>
    <r>
      <rPr>
        <b/>
        <sz val="10"/>
        <rFont val="Book Antiqua"/>
        <family val="1"/>
      </rPr>
      <t>Healthy Families -</t>
    </r>
    <r>
      <rPr>
        <sz val="10"/>
        <rFont val="Book Antiqua"/>
        <family val="1"/>
      </rPr>
      <t xml:space="preserve"> (Parent Education Groups, Cooking Classes, Permaculture Workshops, Nurtured Heart, Lending Library, Testing Snacks).</t>
    </r>
  </si>
  <si>
    <t>Gift to Foundation- Building Purchase</t>
  </si>
  <si>
    <t>Classroom Supplies ($100 per class)</t>
  </si>
  <si>
    <t>Performing Arts- Music &amp; Drama</t>
  </si>
  <si>
    <t>School Supplies</t>
  </si>
  <si>
    <t>Art Supplies for Art Classroom</t>
  </si>
  <si>
    <t>Grade</t>
  </si>
  <si>
    <t>Name</t>
  </si>
  <si>
    <t>Kinder</t>
  </si>
  <si>
    <t>Gaby Escobedo</t>
  </si>
  <si>
    <t>1st</t>
  </si>
  <si>
    <t>Nicole Montague</t>
  </si>
  <si>
    <t>2nd</t>
  </si>
  <si>
    <t>Christi Trail</t>
  </si>
  <si>
    <t>3rd</t>
  </si>
  <si>
    <t>Paola Brewer</t>
  </si>
  <si>
    <t>4th</t>
  </si>
  <si>
    <t>Ana Perea</t>
  </si>
  <si>
    <t>5th</t>
  </si>
  <si>
    <t>Brent Diaz</t>
  </si>
  <si>
    <t>6th</t>
  </si>
  <si>
    <t>Dave Kruchoski</t>
  </si>
  <si>
    <t>MYP- English</t>
  </si>
  <si>
    <t>Emily Bradshaw</t>
  </si>
  <si>
    <t>Ruth Roberts</t>
  </si>
  <si>
    <t>MYP- Science</t>
  </si>
  <si>
    <t>Sheley Wimmer</t>
  </si>
  <si>
    <t>Scott Copley</t>
  </si>
  <si>
    <t>MYP Social Studies</t>
  </si>
  <si>
    <t>Josh Ripp</t>
  </si>
  <si>
    <t>MYP- Math</t>
  </si>
  <si>
    <t>Cara Aguirre</t>
  </si>
  <si>
    <t>Special Ed</t>
  </si>
  <si>
    <t>Alexa Banks</t>
  </si>
  <si>
    <t>Kim Romero</t>
  </si>
  <si>
    <t>Yolanda Lozano</t>
  </si>
  <si>
    <t>Robert Andrews</t>
  </si>
  <si>
    <t>Date Reimbursed</t>
  </si>
  <si>
    <t>CK #</t>
  </si>
  <si>
    <t>2015-2016 School Supply Fund</t>
  </si>
  <si>
    <t>Date</t>
  </si>
  <si>
    <t>CK#</t>
  </si>
  <si>
    <t>Remaining Balance</t>
  </si>
  <si>
    <t>Quill.Com</t>
  </si>
  <si>
    <t>Item</t>
  </si>
  <si>
    <t>Amount</t>
  </si>
  <si>
    <t>Nicole Montague (Overage from classrm fund)</t>
  </si>
  <si>
    <t>Yolanda Lozano (Overage from classrm fund)</t>
  </si>
  <si>
    <t>Quill.com</t>
  </si>
  <si>
    <t>Alex's Roof- MPR</t>
  </si>
  <si>
    <t xml:space="preserve">2015 Summer Program Total Revenue- </t>
  </si>
  <si>
    <t xml:space="preserve">2015 Summer Program Total Expense- </t>
  </si>
  <si>
    <t>Net Revenue- $11,161</t>
  </si>
  <si>
    <t>Summer Program (Partial program results)</t>
  </si>
  <si>
    <t>Josh Ripp purchases (Overage from classrm fund)</t>
  </si>
  <si>
    <t>Cara Aguirre (Overage from classrm fund)</t>
  </si>
  <si>
    <t>Kindergarten Summer Academy ($2100)</t>
  </si>
  <si>
    <t>Playground/Outdoor Improvements (Inv $12,151)</t>
  </si>
  <si>
    <t>Scholastic Book Fair</t>
  </si>
  <si>
    <t>MYP- History</t>
  </si>
  <si>
    <t>Scott Copley- MPR Supplies</t>
  </si>
  <si>
    <t>Permaculture Shed- MPR Wall Repair</t>
  </si>
  <si>
    <t>Permaculture credit card fees</t>
  </si>
  <si>
    <t>Permaculture Program Income? Payroll</t>
  </si>
  <si>
    <r>
      <rPr>
        <b/>
        <sz val="10"/>
        <rFont val="Book Antiqua"/>
        <family val="1"/>
      </rPr>
      <t>Permaculture</t>
    </r>
    <r>
      <rPr>
        <sz val="10"/>
        <rFont val="Book Antiqua"/>
        <family val="1"/>
      </rPr>
      <t>supplies, snacks, phone</t>
    </r>
  </si>
  <si>
    <t>CIS PTA- BUDGET FOR FISCAL YEAR July 2016-June 2017</t>
  </si>
  <si>
    <t>Income 2016-'17</t>
  </si>
  <si>
    <t>Costs 2016-'17</t>
  </si>
  <si>
    <t>Social Actives</t>
  </si>
  <si>
    <t>PTA Shed &amp; Supplies</t>
  </si>
  <si>
    <t>School Supplies ( repairs if needed)</t>
  </si>
  <si>
    <t xml:space="preserve">2016 Summer Program Total Revenue- </t>
  </si>
  <si>
    <t xml:space="preserve">2016 Summer Program Total Expense- </t>
  </si>
  <si>
    <t>Net Revenue- $</t>
  </si>
  <si>
    <r>
      <rPr>
        <b/>
        <sz val="10"/>
        <rFont val="Book Antiqua"/>
        <family val="1"/>
      </rPr>
      <t xml:space="preserve">Permaculture </t>
    </r>
    <r>
      <rPr>
        <sz val="10"/>
        <rFont val="Book Antiqua"/>
        <family val="1"/>
      </rPr>
      <t>supplies- snacks, art supplies, chicken feed</t>
    </r>
  </si>
  <si>
    <t>Actual Income 2016-'17</t>
  </si>
  <si>
    <t>Actual Costs 2016-'17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</si>
</sst>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_(* #,##0.00_);_(* \(#,##0.00\);_(* \-??_);_(@_)"/>
    <numFmt numFmtId="165" formatCode="\$#,##0_);[Red]&quot;($&quot;#,##0\)"/>
    <numFmt numFmtId="166" formatCode="\$#,##0"/>
    <numFmt numFmtId="167" formatCode="\$#,##0_);&quot;($&quot;#,##0\)"/>
    <numFmt numFmtId="168" formatCode="0_);[Red]\(0\)"/>
    <numFmt numFmtId="169" formatCode="[$$-409]#,##0_);[Red]\([$$-409]#,##0\)"/>
    <numFmt numFmtId="170" formatCode="[$$-409]#,##0.00_);\([$$-409]#,##0.00\)"/>
  </numFmts>
  <fonts count="14" x14ac:knownFonts="1">
    <font>
      <sz val="10"/>
      <name val="Arial"/>
      <family val="2"/>
    </font>
    <font>
      <b/>
      <sz val="16"/>
      <name val="Book Antiqua"/>
      <family val="1"/>
    </font>
    <font>
      <sz val="14"/>
      <name val="Book Antiqua"/>
      <family val="1"/>
    </font>
    <font>
      <sz val="10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5"/>
      <name val="Book Antiqua"/>
      <family val="1"/>
    </font>
    <font>
      <b/>
      <i/>
      <sz val="10"/>
      <name val="Book Antiqua"/>
      <family val="1"/>
    </font>
    <font>
      <b/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0.5"/>
      <name val="Book Antiqua"/>
      <family val="1"/>
    </font>
    <font>
      <b/>
      <sz val="10"/>
      <name val="Arial"/>
      <family val="2"/>
    </font>
    <font>
      <sz val="1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169" fontId="0" fillId="0" borderId="0"/>
    <xf numFmtId="164" fontId="3" fillId="0" borderId="0" applyFill="0" applyBorder="0" applyAlignment="0" applyProtection="0"/>
    <xf numFmtId="169" fontId="9" fillId="0" borderId="4" applyNumberFormat="0" applyFill="0" applyAlignment="0" applyProtection="0"/>
  </cellStyleXfs>
  <cellXfs count="200">
    <xf numFmtId="169" fontId="0" fillId="0" borderId="0" xfId="0"/>
    <xf numFmtId="169" fontId="2" fillId="0" borderId="0" xfId="0" applyFont="1"/>
    <xf numFmtId="164" fontId="2" fillId="0" borderId="0" xfId="1" applyFont="1" applyFill="1" applyBorder="1" applyAlignment="1" applyProtection="1"/>
    <xf numFmtId="169" fontId="6" fillId="0" borderId="0" xfId="0" applyFont="1"/>
    <xf numFmtId="165" fontId="5" fillId="0" borderId="0" xfId="1" applyNumberFormat="1" applyFont="1" applyFill="1" applyBorder="1" applyAlignment="1" applyProtection="1"/>
    <xf numFmtId="169" fontId="5" fillId="0" borderId="0" xfId="0" applyFont="1"/>
    <xf numFmtId="164" fontId="5" fillId="0" borderId="0" xfId="1" applyFont="1" applyFill="1" applyBorder="1" applyAlignment="1" applyProtection="1"/>
    <xf numFmtId="165" fontId="5" fillId="0" borderId="0" xfId="0" applyNumberFormat="1" applyFont="1"/>
    <xf numFmtId="8" fontId="5" fillId="0" borderId="0" xfId="0" applyNumberFormat="1" applyFont="1" applyBorder="1" applyAlignment="1">
      <alignment horizontal="right"/>
    </xf>
    <xf numFmtId="169" fontId="5" fillId="3" borderId="0" xfId="0" applyFont="1" applyFill="1"/>
    <xf numFmtId="167" fontId="5" fillId="0" borderId="0" xfId="0" applyNumberFormat="1" applyFont="1"/>
    <xf numFmtId="165" fontId="6" fillId="0" borderId="0" xfId="1" applyNumberFormat="1" applyFont="1" applyFill="1" applyBorder="1" applyAlignment="1" applyProtection="1"/>
    <xf numFmtId="169" fontId="1" fillId="0" borderId="0" xfId="0" applyFont="1" applyBorder="1" applyAlignment="1" applyProtection="1">
      <alignment horizontal="left"/>
      <protection locked="0"/>
    </xf>
    <xf numFmtId="169" fontId="1" fillId="0" borderId="0" xfId="0" applyFont="1" applyAlignment="1" applyProtection="1">
      <alignment horizontal="center"/>
      <protection locked="0"/>
    </xf>
    <xf numFmtId="169" fontId="1" fillId="0" borderId="0" xfId="0" applyFont="1"/>
    <xf numFmtId="169" fontId="5" fillId="0" borderId="0" xfId="0" applyNumberFormat="1" applyFont="1"/>
    <xf numFmtId="165" fontId="2" fillId="0" borderId="0" xfId="0" applyNumberFormat="1" applyFont="1" applyBorder="1"/>
    <xf numFmtId="7" fontId="5" fillId="0" borderId="0" xfId="1" applyNumberFormat="1" applyFont="1" applyFill="1" applyBorder="1" applyAlignment="1" applyProtection="1"/>
    <xf numFmtId="164" fontId="6" fillId="0" borderId="0" xfId="0" applyNumberFormat="1" applyFont="1" applyAlignment="1">
      <alignment horizontal="center"/>
    </xf>
    <xf numFmtId="169" fontId="6" fillId="0" borderId="0" xfId="0" applyFont="1" applyAlignment="1">
      <alignment horizontal="center"/>
    </xf>
    <xf numFmtId="169" fontId="5" fillId="0" borderId="0" xfId="0" applyNumberFormat="1" applyFont="1"/>
    <xf numFmtId="6" fontId="5" fillId="0" borderId="0" xfId="0" applyNumberFormat="1" applyFont="1"/>
    <xf numFmtId="169" fontId="7" fillId="0" borderId="0" xfId="0" applyFont="1"/>
    <xf numFmtId="165" fontId="6" fillId="2" borderId="1" xfId="1" applyNumberFormat="1" applyFont="1" applyFill="1" applyBorder="1" applyAlignment="1" applyProtection="1"/>
    <xf numFmtId="169" fontId="6" fillId="0" borderId="0" xfId="0" applyFont="1" applyBorder="1" applyAlignment="1">
      <alignment horizontal="center"/>
    </xf>
    <xf numFmtId="169" fontId="6" fillId="3" borderId="0" xfId="0" applyFont="1" applyFill="1" applyAlignment="1">
      <alignment horizontal="center"/>
    </xf>
    <xf numFmtId="169" fontId="5" fillId="0" borderId="0" xfId="0" applyFont="1" applyBorder="1"/>
    <xf numFmtId="169" fontId="6" fillId="0" borderId="0" xfId="0" applyFont="1" applyBorder="1"/>
    <xf numFmtId="167" fontId="5" fillId="3" borderId="0" xfId="0" applyNumberFormat="1" applyFont="1" applyFill="1"/>
    <xf numFmtId="165" fontId="5" fillId="3" borderId="0" xfId="0" applyNumberFormat="1" applyFont="1" applyFill="1"/>
    <xf numFmtId="169" fontId="5" fillId="3" borderId="0" xfId="0" applyNumberFormat="1" applyFont="1" applyFill="1"/>
    <xf numFmtId="169" fontId="6" fillId="3" borderId="2" xfId="0" applyFont="1" applyFill="1" applyBorder="1" applyAlignment="1">
      <alignment horizontal="center"/>
    </xf>
    <xf numFmtId="169" fontId="5" fillId="0" borderId="2" xfId="0" applyFont="1" applyBorder="1"/>
    <xf numFmtId="164" fontId="5" fillId="0" borderId="2" xfId="1" applyFont="1" applyFill="1" applyBorder="1" applyAlignment="1" applyProtection="1"/>
    <xf numFmtId="165" fontId="6" fillId="0" borderId="2" xfId="1" applyNumberFormat="1" applyFont="1" applyFill="1" applyBorder="1" applyAlignment="1" applyProtection="1"/>
    <xf numFmtId="165" fontId="6" fillId="0" borderId="2" xfId="0" applyNumberFormat="1" applyFont="1" applyBorder="1"/>
    <xf numFmtId="169" fontId="6" fillId="0" borderId="2" xfId="0" applyNumberFormat="1" applyFont="1" applyBorder="1"/>
    <xf numFmtId="169" fontId="6" fillId="3" borderId="2" xfId="0" applyNumberFormat="1" applyFont="1" applyFill="1" applyBorder="1"/>
    <xf numFmtId="169" fontId="2" fillId="0" borderId="2" xfId="0" applyFont="1" applyBorder="1"/>
    <xf numFmtId="165" fontId="5" fillId="3" borderId="0" xfId="1" applyNumberFormat="1" applyFont="1" applyFill="1" applyBorder="1" applyAlignment="1" applyProtection="1"/>
    <xf numFmtId="164" fontId="5" fillId="3" borderId="0" xfId="0" applyNumberFormat="1" applyFont="1" applyFill="1" applyBorder="1"/>
    <xf numFmtId="169" fontId="6" fillId="3" borderId="0" xfId="0" applyFont="1" applyFill="1" applyBorder="1" applyAlignment="1">
      <alignment horizontal="center"/>
    </xf>
    <xf numFmtId="8" fontId="5" fillId="3" borderId="0" xfId="0" applyNumberFormat="1" applyFont="1" applyFill="1" applyBorder="1" applyAlignment="1">
      <alignment horizontal="right"/>
    </xf>
    <xf numFmtId="6" fontId="5" fillId="3" borderId="0" xfId="0" applyNumberFormat="1" applyFont="1" applyFill="1"/>
    <xf numFmtId="165" fontId="6" fillId="3" borderId="2" xfId="1" applyNumberFormat="1" applyFont="1" applyFill="1" applyBorder="1" applyAlignment="1" applyProtection="1"/>
    <xf numFmtId="164" fontId="5" fillId="4" borderId="0" xfId="0" applyNumberFormat="1" applyFont="1" applyFill="1"/>
    <xf numFmtId="169" fontId="5" fillId="4" borderId="0" xfId="0" applyFont="1" applyFill="1"/>
    <xf numFmtId="169" fontId="2" fillId="4" borderId="0" xfId="0" applyFont="1" applyFill="1"/>
    <xf numFmtId="164" fontId="6" fillId="4" borderId="0" xfId="0" applyNumberFormat="1" applyFont="1" applyFill="1"/>
    <xf numFmtId="169" fontId="6" fillId="4" borderId="0" xfId="0" applyNumberFormat="1" applyFont="1" applyFill="1"/>
    <xf numFmtId="169" fontId="6" fillId="4" borderId="0" xfId="0" applyFont="1" applyFill="1"/>
    <xf numFmtId="169" fontId="5" fillId="4" borderId="0" xfId="0" applyFont="1" applyFill="1" applyAlignment="1">
      <alignment horizontal="center" vertical="center" wrapText="1"/>
    </xf>
    <xf numFmtId="165" fontId="9" fillId="4" borderId="4" xfId="2" applyNumberFormat="1" applyFill="1"/>
    <xf numFmtId="164" fontId="9" fillId="0" borderId="4" xfId="2" applyNumberFormat="1"/>
    <xf numFmtId="169" fontId="5" fillId="3" borderId="3" xfId="0" applyFont="1" applyFill="1" applyBorder="1"/>
    <xf numFmtId="164" fontId="6" fillId="3" borderId="3" xfId="1" applyFont="1" applyFill="1" applyBorder="1" applyAlignment="1" applyProtection="1">
      <alignment horizontal="center" wrapText="1"/>
    </xf>
    <xf numFmtId="169" fontId="6" fillId="3" borderId="3" xfId="0" applyFont="1" applyFill="1" applyBorder="1" applyAlignment="1">
      <alignment horizontal="center"/>
    </xf>
    <xf numFmtId="169" fontId="6" fillId="3" borderId="3" xfId="0" applyFont="1" applyFill="1" applyBorder="1" applyAlignment="1">
      <alignment horizontal="center" wrapText="1"/>
    </xf>
    <xf numFmtId="165" fontId="5" fillId="3" borderId="3" xfId="0" applyNumberFormat="1" applyFont="1" applyFill="1" applyBorder="1"/>
    <xf numFmtId="169" fontId="6" fillId="3" borderId="3" xfId="0" applyFont="1" applyFill="1" applyBorder="1" applyAlignment="1">
      <alignment horizontal="center" vertical="center" wrapText="1"/>
    </xf>
    <xf numFmtId="165" fontId="6" fillId="3" borderId="2" xfId="0" applyNumberFormat="1" applyFont="1" applyFill="1" applyBorder="1"/>
    <xf numFmtId="167" fontId="5" fillId="0" borderId="2" xfId="0" applyNumberFormat="1" applyFont="1" applyBorder="1"/>
    <xf numFmtId="167" fontId="5" fillId="3" borderId="2" xfId="0" applyNumberFormat="1" applyFont="1" applyFill="1" applyBorder="1"/>
    <xf numFmtId="164" fontId="6" fillId="0" borderId="2" xfId="1" applyFont="1" applyFill="1" applyBorder="1" applyAlignment="1" applyProtection="1"/>
    <xf numFmtId="8" fontId="6" fillId="0" borderId="2" xfId="0" applyNumberFormat="1" applyFont="1" applyBorder="1"/>
    <xf numFmtId="8" fontId="6" fillId="3" borderId="2" xfId="0" applyNumberFormat="1" applyFont="1" applyFill="1" applyBorder="1"/>
    <xf numFmtId="164" fontId="6" fillId="0" borderId="2" xfId="0" applyNumberFormat="1" applyFont="1" applyBorder="1" applyAlignment="1">
      <alignment horizontal="center"/>
    </xf>
    <xf numFmtId="167" fontId="6" fillId="0" borderId="2" xfId="1" applyNumberFormat="1" applyFont="1" applyFill="1" applyBorder="1" applyAlignment="1" applyProtection="1"/>
    <xf numFmtId="165" fontId="6" fillId="0" borderId="2" xfId="0" applyNumberFormat="1" applyFont="1" applyBorder="1" applyAlignment="1">
      <alignment horizontal="center"/>
    </xf>
    <xf numFmtId="169" fontId="4" fillId="0" borderId="0" xfId="0" applyFont="1" applyBorder="1" applyAlignment="1" applyProtection="1">
      <alignment horizontal="left"/>
      <protection locked="0"/>
    </xf>
    <xf numFmtId="168" fontId="5" fillId="0" borderId="0" xfId="1" applyNumberFormat="1" applyFont="1" applyFill="1" applyBorder="1" applyAlignment="1" applyProtection="1"/>
    <xf numFmtId="168" fontId="6" fillId="0" borderId="2" xfId="0" applyNumberFormat="1" applyFont="1" applyBorder="1"/>
    <xf numFmtId="169" fontId="6" fillId="3" borderId="6" xfId="0" applyFont="1" applyFill="1" applyBorder="1"/>
    <xf numFmtId="169" fontId="6" fillId="3" borderId="6" xfId="0" applyFont="1" applyFill="1" applyBorder="1" applyAlignment="1">
      <alignment horizontal="center" wrapText="1"/>
    </xf>
    <xf numFmtId="169" fontId="6" fillId="3" borderId="6" xfId="0" applyFont="1" applyFill="1" applyBorder="1" applyAlignment="1">
      <alignment horizontal="center" vertical="center" wrapText="1"/>
    </xf>
    <xf numFmtId="164" fontId="6" fillId="3" borderId="6" xfId="1" applyFont="1" applyFill="1" applyBorder="1" applyAlignment="1" applyProtection="1">
      <alignment horizontal="center" wrapText="1"/>
    </xf>
    <xf numFmtId="169" fontId="6" fillId="3" borderId="6" xfId="0" applyFont="1" applyFill="1" applyBorder="1" applyAlignment="1">
      <alignment horizontal="center"/>
    </xf>
    <xf numFmtId="164" fontId="5" fillId="0" borderId="0" xfId="0" applyNumberFormat="1" applyFont="1" applyBorder="1"/>
    <xf numFmtId="169" fontId="6" fillId="0" borderId="5" xfId="0" applyFont="1" applyBorder="1"/>
    <xf numFmtId="165" fontId="5" fillId="3" borderId="5" xfId="1" applyNumberFormat="1" applyFont="1" applyFill="1" applyBorder="1" applyAlignment="1" applyProtection="1"/>
    <xf numFmtId="165" fontId="5" fillId="0" borderId="5" xfId="1" applyNumberFormat="1" applyFont="1" applyFill="1" applyBorder="1" applyAlignment="1" applyProtection="1"/>
    <xf numFmtId="169" fontId="6" fillId="3" borderId="5" xfId="0" applyFont="1" applyFill="1" applyBorder="1"/>
    <xf numFmtId="167" fontId="6" fillId="0" borderId="5" xfId="0" applyNumberFormat="1" applyFont="1" applyBorder="1"/>
    <xf numFmtId="165" fontId="1" fillId="0" borderId="5" xfId="0" applyNumberFormat="1" applyFont="1" applyBorder="1"/>
    <xf numFmtId="166" fontId="6" fillId="0" borderId="5" xfId="0" applyNumberFormat="1" applyFont="1" applyBorder="1"/>
    <xf numFmtId="169" fontId="5" fillId="0" borderId="5" xfId="0" applyFont="1" applyBorder="1"/>
    <xf numFmtId="167" fontId="5" fillId="0" borderId="5" xfId="0" applyNumberFormat="1" applyFont="1" applyBorder="1"/>
    <xf numFmtId="168" fontId="5" fillId="0" borderId="5" xfId="1" applyNumberFormat="1" applyFont="1" applyFill="1" applyBorder="1" applyAlignment="1" applyProtection="1"/>
    <xf numFmtId="167" fontId="5" fillId="3" borderId="5" xfId="0" applyNumberFormat="1" applyFont="1" applyFill="1" applyBorder="1"/>
    <xf numFmtId="165" fontId="5" fillId="0" borderId="5" xfId="0" applyNumberFormat="1" applyFont="1" applyBorder="1"/>
    <xf numFmtId="165" fontId="2" fillId="0" borderId="5" xfId="0" applyNumberFormat="1" applyFont="1" applyBorder="1"/>
    <xf numFmtId="166" fontId="5" fillId="0" borderId="5" xfId="0" applyNumberFormat="1" applyFont="1" applyBorder="1"/>
    <xf numFmtId="165" fontId="5" fillId="3" borderId="5" xfId="0" applyNumberFormat="1" applyFont="1" applyFill="1" applyBorder="1"/>
    <xf numFmtId="165" fontId="5" fillId="4" borderId="5" xfId="1" applyNumberFormat="1" applyFont="1" applyFill="1" applyBorder="1" applyAlignment="1" applyProtection="1"/>
    <xf numFmtId="166" fontId="5" fillId="4" borderId="5" xfId="0" applyNumberFormat="1" applyFont="1" applyFill="1" applyBorder="1"/>
    <xf numFmtId="169" fontId="5" fillId="3" borderId="5" xfId="0" applyNumberFormat="1" applyFont="1" applyFill="1" applyBorder="1"/>
    <xf numFmtId="168" fontId="5" fillId="0" borderId="5" xfId="0" applyNumberFormat="1" applyFont="1" applyBorder="1"/>
    <xf numFmtId="169" fontId="5" fillId="0" borderId="5" xfId="0" applyNumberFormat="1" applyFont="1" applyBorder="1"/>
    <xf numFmtId="6" fontId="6" fillId="0" borderId="5" xfId="0" applyNumberFormat="1" applyFont="1" applyBorder="1"/>
    <xf numFmtId="165" fontId="6" fillId="0" borderId="5" xfId="1" applyNumberFormat="1" applyFont="1" applyFill="1" applyBorder="1" applyAlignment="1" applyProtection="1"/>
    <xf numFmtId="165" fontId="6" fillId="4" borderId="5" xfId="1" applyNumberFormat="1" applyFont="1" applyFill="1" applyBorder="1" applyAlignment="1" applyProtection="1"/>
    <xf numFmtId="166" fontId="6" fillId="4" borderId="5" xfId="0" applyNumberFormat="1" applyFont="1" applyFill="1" applyBorder="1"/>
    <xf numFmtId="164" fontId="6" fillId="0" borderId="0" xfId="0" applyNumberFormat="1" applyFont="1" applyBorder="1"/>
    <xf numFmtId="167" fontId="10" fillId="0" borderId="2" xfId="1" applyNumberFormat="1" applyFont="1" applyFill="1" applyBorder="1" applyAlignment="1" applyProtection="1"/>
    <xf numFmtId="169" fontId="10" fillId="0" borderId="2" xfId="0" applyFont="1" applyBorder="1"/>
    <xf numFmtId="165" fontId="10" fillId="0" borderId="2" xfId="1" applyNumberFormat="1" applyFont="1" applyFill="1" applyBorder="1" applyAlignment="1" applyProtection="1"/>
    <xf numFmtId="165" fontId="11" fillId="0" borderId="5" xfId="1" applyNumberFormat="1" applyFont="1" applyFill="1" applyBorder="1" applyAlignment="1" applyProtection="1"/>
    <xf numFmtId="165" fontId="11" fillId="4" borderId="5" xfId="1" applyNumberFormat="1" applyFont="1" applyFill="1" applyBorder="1" applyAlignment="1" applyProtection="1"/>
    <xf numFmtId="169" fontId="11" fillId="0" borderId="5" xfId="0" applyNumberFormat="1" applyFont="1" applyBorder="1"/>
    <xf numFmtId="165" fontId="10" fillId="2" borderId="1" xfId="1" applyNumberFormat="1" applyFont="1" applyFill="1" applyBorder="1" applyAlignment="1" applyProtection="1"/>
    <xf numFmtId="164" fontId="11" fillId="3" borderId="3" xfId="1" applyFont="1" applyFill="1" applyBorder="1" applyAlignment="1" applyProtection="1">
      <alignment horizontal="center" wrapText="1"/>
    </xf>
    <xf numFmtId="169" fontId="11" fillId="3" borderId="3" xfId="0" applyFont="1" applyFill="1" applyBorder="1" applyAlignment="1">
      <alignment horizontal="center"/>
    </xf>
    <xf numFmtId="169" fontId="11" fillId="3" borderId="3" xfId="0" applyFont="1" applyFill="1" applyBorder="1" applyAlignment="1">
      <alignment horizontal="center" wrapText="1"/>
    </xf>
    <xf numFmtId="164" fontId="11" fillId="0" borderId="0" xfId="1" applyFont="1" applyFill="1" applyBorder="1" applyAlignment="1" applyProtection="1"/>
    <xf numFmtId="169" fontId="11" fillId="0" borderId="0" xfId="0" applyFont="1"/>
    <xf numFmtId="169" fontId="11" fillId="0" borderId="0" xfId="0" applyFont="1" applyBorder="1" applyAlignment="1">
      <alignment horizontal="center"/>
    </xf>
    <xf numFmtId="7" fontId="11" fillId="0" borderId="0" xfId="1" applyNumberFormat="1" applyFont="1" applyFill="1" applyBorder="1" applyAlignment="1" applyProtection="1"/>
    <xf numFmtId="8" fontId="11" fillId="0" borderId="0" xfId="0" applyNumberFormat="1" applyFont="1" applyBorder="1" applyAlignment="1">
      <alignment horizontal="right"/>
    </xf>
    <xf numFmtId="164" fontId="11" fillId="0" borderId="2" xfId="1" applyFont="1" applyFill="1" applyBorder="1" applyAlignment="1" applyProtection="1"/>
    <xf numFmtId="169" fontId="11" fillId="0" borderId="2" xfId="0" applyFont="1" applyBorder="1"/>
    <xf numFmtId="8" fontId="11" fillId="0" borderId="2" xfId="0" applyNumberFormat="1" applyFont="1" applyBorder="1"/>
    <xf numFmtId="165" fontId="11" fillId="0" borderId="0" xfId="1" applyNumberFormat="1" applyFont="1" applyFill="1" applyBorder="1" applyAlignment="1" applyProtection="1"/>
    <xf numFmtId="165" fontId="11" fillId="0" borderId="0" xfId="0" applyNumberFormat="1" applyFont="1"/>
    <xf numFmtId="165" fontId="11" fillId="0" borderId="2" xfId="0" applyNumberFormat="1" applyFont="1" applyBorder="1"/>
    <xf numFmtId="6" fontId="11" fillId="0" borderId="0" xfId="0" applyNumberFormat="1" applyFont="1"/>
    <xf numFmtId="165" fontId="11" fillId="0" borderId="2" xfId="1" applyNumberFormat="1" applyFont="1" applyFill="1" applyBorder="1" applyAlignment="1" applyProtection="1"/>
    <xf numFmtId="164" fontId="11" fillId="4" borderId="0" xfId="0" applyNumberFormat="1" applyFont="1" applyFill="1"/>
    <xf numFmtId="169" fontId="11" fillId="4" borderId="0" xfId="0" applyFont="1" applyFill="1"/>
    <xf numFmtId="169" fontId="4" fillId="0" borderId="0" xfId="0" applyFont="1" applyBorder="1" applyAlignment="1" applyProtection="1">
      <protection locked="0"/>
    </xf>
    <xf numFmtId="169" fontId="1" fillId="0" borderId="0" xfId="0" applyFont="1" applyAlignment="1"/>
    <xf numFmtId="169" fontId="6" fillId="3" borderId="6" xfId="0" applyFont="1" applyFill="1" applyBorder="1" applyAlignment="1"/>
    <xf numFmtId="169" fontId="8" fillId="0" borderId="5" xfId="0" applyFont="1" applyBorder="1" applyAlignment="1">
      <alignment vertical="center" wrapText="1"/>
    </xf>
    <xf numFmtId="169" fontId="5" fillId="0" borderId="5" xfId="0" applyFont="1" applyBorder="1" applyAlignment="1">
      <alignment wrapText="1"/>
    </xf>
    <xf numFmtId="169" fontId="5" fillId="0" borderId="5" xfId="0" applyFont="1" applyBorder="1" applyAlignment="1"/>
    <xf numFmtId="169" fontId="5" fillId="0" borderId="0" xfId="0" applyFont="1" applyAlignment="1"/>
    <xf numFmtId="169" fontId="6" fillId="0" borderId="2" xfId="0" applyFont="1" applyBorder="1" applyAlignment="1"/>
    <xf numFmtId="169" fontId="6" fillId="3" borderId="3" xfId="0" applyFont="1" applyFill="1" applyBorder="1" applyAlignment="1"/>
    <xf numFmtId="169" fontId="6" fillId="0" borderId="0" xfId="0" applyFont="1" applyAlignment="1"/>
    <xf numFmtId="169" fontId="5" fillId="0" borderId="0" xfId="0" applyFont="1" applyAlignment="1">
      <alignment wrapText="1"/>
    </xf>
    <xf numFmtId="169" fontId="6" fillId="0" borderId="2" xfId="0" applyFont="1" applyBorder="1" applyAlignment="1">
      <alignment wrapText="1"/>
    </xf>
    <xf numFmtId="169" fontId="6" fillId="0" borderId="0" xfId="0" applyFont="1" applyAlignment="1">
      <alignment wrapText="1"/>
    </xf>
    <xf numFmtId="169" fontId="6" fillId="0" borderId="0" xfId="0" applyFont="1" applyBorder="1" applyAlignment="1"/>
    <xf numFmtId="169" fontId="2" fillId="0" borderId="0" xfId="0" applyFont="1" applyAlignment="1"/>
    <xf numFmtId="169" fontId="5" fillId="0" borderId="0" xfId="0" applyFont="1" applyBorder="1" applyAlignment="1"/>
    <xf numFmtId="169" fontId="5" fillId="3" borderId="0" xfId="0" applyNumberFormat="1" applyFont="1" applyFill="1" applyBorder="1"/>
    <xf numFmtId="167" fontId="5" fillId="0" borderId="0" xfId="0" applyNumberFormat="1" applyFont="1" applyBorder="1"/>
    <xf numFmtId="168" fontId="5" fillId="0" borderId="0" xfId="0" applyNumberFormat="1" applyFont="1" applyBorder="1"/>
    <xf numFmtId="167" fontId="5" fillId="3" borderId="0" xfId="0" applyNumberFormat="1" applyFont="1" applyFill="1" applyBorder="1"/>
    <xf numFmtId="165" fontId="5" fillId="0" borderId="0" xfId="0" applyNumberFormat="1" applyFont="1" applyBorder="1"/>
    <xf numFmtId="169" fontId="5" fillId="0" borderId="0" xfId="0" applyNumberFormat="1" applyFont="1" applyBorder="1"/>
    <xf numFmtId="169" fontId="11" fillId="0" borderId="0" xfId="0" applyNumberFormat="1" applyFont="1" applyBorder="1"/>
    <xf numFmtId="169" fontId="6" fillId="0" borderId="7" xfId="0" applyFont="1" applyBorder="1" applyAlignment="1"/>
    <xf numFmtId="169" fontId="5" fillId="0" borderId="7" xfId="0" applyFont="1" applyBorder="1"/>
    <xf numFmtId="165" fontId="6" fillId="3" borderId="7" xfId="1" applyNumberFormat="1" applyFont="1" applyFill="1" applyBorder="1" applyAlignment="1" applyProtection="1"/>
    <xf numFmtId="165" fontId="6" fillId="0" borderId="7" xfId="0" applyNumberFormat="1" applyFont="1" applyBorder="1"/>
    <xf numFmtId="168" fontId="6" fillId="0" borderId="7" xfId="0" applyNumberFormat="1" applyFont="1" applyBorder="1"/>
    <xf numFmtId="165" fontId="6" fillId="3" borderId="7" xfId="0" applyNumberFormat="1" applyFont="1" applyFill="1" applyBorder="1"/>
    <xf numFmtId="167" fontId="6" fillId="0" borderId="7" xfId="1" applyNumberFormat="1" applyFont="1" applyFill="1" applyBorder="1" applyAlignment="1" applyProtection="1"/>
    <xf numFmtId="165" fontId="6" fillId="0" borderId="7" xfId="1" applyNumberFormat="1" applyFont="1" applyFill="1" applyBorder="1" applyAlignment="1" applyProtection="1"/>
    <xf numFmtId="167" fontId="10" fillId="0" borderId="7" xfId="1" applyNumberFormat="1" applyFont="1" applyFill="1" applyBorder="1" applyAlignment="1" applyProtection="1"/>
    <xf numFmtId="169" fontId="10" fillId="0" borderId="7" xfId="0" applyFont="1" applyBorder="1"/>
    <xf numFmtId="165" fontId="10" fillId="0" borderId="7" xfId="1" applyNumberFormat="1" applyFont="1" applyFill="1" applyBorder="1" applyAlignment="1" applyProtection="1"/>
    <xf numFmtId="169" fontId="6" fillId="0" borderId="8" xfId="0" applyFont="1" applyBorder="1" applyAlignment="1"/>
    <xf numFmtId="169" fontId="5" fillId="0" borderId="8" xfId="0" applyFont="1" applyBorder="1"/>
    <xf numFmtId="165" fontId="6" fillId="3" borderId="8" xfId="1" applyNumberFormat="1" applyFont="1" applyFill="1" applyBorder="1" applyAlignment="1" applyProtection="1"/>
    <xf numFmtId="165" fontId="6" fillId="0" borderId="8" xfId="0" applyNumberFormat="1" applyFont="1" applyBorder="1"/>
    <xf numFmtId="168" fontId="6" fillId="0" borderId="8" xfId="0" applyNumberFormat="1" applyFont="1" applyBorder="1"/>
    <xf numFmtId="165" fontId="6" fillId="3" borderId="8" xfId="0" applyNumberFormat="1" applyFont="1" applyFill="1" applyBorder="1"/>
    <xf numFmtId="167" fontId="6" fillId="0" borderId="8" xfId="1" applyNumberFormat="1" applyFont="1" applyFill="1" applyBorder="1" applyAlignment="1" applyProtection="1"/>
    <xf numFmtId="165" fontId="6" fillId="0" borderId="8" xfId="1" applyNumberFormat="1" applyFont="1" applyFill="1" applyBorder="1" applyAlignment="1" applyProtection="1"/>
    <xf numFmtId="167" fontId="10" fillId="0" borderId="8" xfId="1" applyNumberFormat="1" applyFont="1" applyFill="1" applyBorder="1" applyAlignment="1" applyProtection="1"/>
    <xf numFmtId="169" fontId="10" fillId="0" borderId="8" xfId="0" applyFont="1" applyBorder="1"/>
    <xf numFmtId="165" fontId="10" fillId="0" borderId="8" xfId="1" applyNumberFormat="1" applyFont="1" applyFill="1" applyBorder="1" applyAlignment="1" applyProtection="1"/>
    <xf numFmtId="165" fontId="6" fillId="3" borderId="0" xfId="1" applyNumberFormat="1" applyFont="1" applyFill="1" applyBorder="1" applyAlignment="1" applyProtection="1"/>
    <xf numFmtId="165" fontId="6" fillId="0" borderId="0" xfId="0" applyNumberFormat="1" applyFont="1" applyBorder="1"/>
    <xf numFmtId="168" fontId="6" fillId="0" borderId="0" xfId="0" applyNumberFormat="1" applyFont="1" applyBorder="1"/>
    <xf numFmtId="165" fontId="6" fillId="3" borderId="0" xfId="0" applyNumberFormat="1" applyFont="1" applyFill="1" applyBorder="1"/>
    <xf numFmtId="167" fontId="6" fillId="0" borderId="0" xfId="1" applyNumberFormat="1" applyFont="1" applyFill="1" applyBorder="1" applyAlignment="1" applyProtection="1"/>
    <xf numFmtId="167" fontId="10" fillId="0" borderId="0" xfId="1" applyNumberFormat="1" applyFont="1" applyFill="1" applyBorder="1" applyAlignment="1" applyProtection="1"/>
    <xf numFmtId="169" fontId="10" fillId="0" borderId="0" xfId="0" applyFont="1" applyBorder="1"/>
    <xf numFmtId="165" fontId="10" fillId="0" borderId="0" xfId="1" applyNumberFormat="1" applyFont="1" applyFill="1" applyBorder="1" applyAlignment="1" applyProtection="1"/>
    <xf numFmtId="169" fontId="3" fillId="0" borderId="11" xfId="0" applyFont="1" applyBorder="1" applyAlignment="1">
      <alignment vertical="center"/>
    </xf>
    <xf numFmtId="169" fontId="3" fillId="0" borderId="12" xfId="0" applyFont="1" applyBorder="1" applyAlignment="1">
      <alignment vertical="center"/>
    </xf>
    <xf numFmtId="169" fontId="0" fillId="0" borderId="11" xfId="0" applyFont="1" applyBorder="1" applyAlignment="1">
      <alignment vertical="center"/>
    </xf>
    <xf numFmtId="169" fontId="0" fillId="0" borderId="12" xfId="0" applyFont="1" applyBorder="1" applyAlignment="1">
      <alignment vertical="center"/>
    </xf>
    <xf numFmtId="14" fontId="3" fillId="0" borderId="12" xfId="0" applyNumberFormat="1" applyFont="1" applyBorder="1" applyAlignment="1">
      <alignment vertical="center"/>
    </xf>
    <xf numFmtId="14" fontId="0" fillId="0" borderId="12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0" fontId="0" fillId="0" borderId="0" xfId="0" applyNumberFormat="1"/>
    <xf numFmtId="1" fontId="0" fillId="0" borderId="0" xfId="0" applyNumberFormat="1"/>
    <xf numFmtId="169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0" fillId="0" borderId="0" xfId="0" applyNumberFormat="1" applyAlignment="1">
      <alignment wrapText="1"/>
    </xf>
    <xf numFmtId="169" fontId="12" fillId="0" borderId="9" xfId="0" applyFont="1" applyBorder="1" applyAlignment="1">
      <alignment vertical="center"/>
    </xf>
    <xf numFmtId="169" fontId="12" fillId="0" borderId="10" xfId="0" applyFont="1" applyBorder="1" applyAlignment="1">
      <alignment vertical="center"/>
    </xf>
    <xf numFmtId="169" fontId="13" fillId="0" borderId="0" xfId="0" applyFont="1"/>
    <xf numFmtId="169" fontId="4" fillId="0" borderId="0" xfId="0" applyFont="1"/>
    <xf numFmtId="12" fontId="11" fillId="0" borderId="0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Total" xfId="2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2"/>
  <sheetViews>
    <sheetView showGridLines="0" zoomScaleNormal="100" workbookViewId="0">
      <selection activeCell="R38" sqref="R38"/>
    </sheetView>
  </sheetViews>
  <sheetFormatPr defaultColWidth="9.140625" defaultRowHeight="18.75" x14ac:dyDescent="0.3"/>
  <cols>
    <col min="1" max="1" width="36.42578125" style="142" customWidth="1"/>
    <col min="2" max="2" width="0.85546875" style="1" customWidth="1"/>
    <col min="3" max="3" width="1.42578125" style="1" hidden="1" customWidth="1"/>
    <col min="4" max="4" width="10.28515625" style="1" hidden="1" customWidth="1"/>
    <col min="5" max="5" width="10.7109375" style="1" hidden="1" customWidth="1"/>
    <col min="6" max="6" width="1.28515625" style="1" hidden="1" customWidth="1"/>
    <col min="7" max="7" width="10.85546875" style="1" hidden="1" customWidth="1"/>
    <col min="8" max="8" width="12.28515625" style="1" hidden="1" customWidth="1"/>
    <col min="9" max="9" width="12.5703125" style="2" hidden="1" customWidth="1"/>
    <col min="10" max="10" width="1" style="1" hidden="1" customWidth="1"/>
    <col min="11" max="11" width="11.7109375" style="1" hidden="1" customWidth="1"/>
    <col min="12" max="12" width="1.28515625" style="1" customWidth="1"/>
    <col min="13" max="13" width="10.85546875" style="1" hidden="1" customWidth="1"/>
    <col min="14" max="14" width="12.28515625" style="1" hidden="1" customWidth="1"/>
    <col min="15" max="15" width="12.140625" style="2" customWidth="1"/>
    <col min="16" max="16" width="0.5703125" style="1" customWidth="1"/>
    <col min="17" max="17" width="12.42578125" style="1" customWidth="1"/>
    <col min="18" max="18" width="12.28515625" style="2" customWidth="1"/>
    <col min="19" max="19" width="0.5703125" style="1" customWidth="1"/>
    <col min="20" max="20" width="12.140625" style="1" customWidth="1"/>
    <col min="21" max="16384" width="9.140625" style="1"/>
  </cols>
  <sheetData>
    <row r="1" spans="1:20" s="14" customFormat="1" ht="20.25" x14ac:dyDescent="0.3">
      <c r="A1" s="128" t="s">
        <v>70</v>
      </c>
      <c r="B1" s="69"/>
      <c r="C1" s="12"/>
      <c r="E1" s="13"/>
      <c r="I1" s="69"/>
      <c r="J1" s="69"/>
      <c r="K1" s="69"/>
      <c r="O1" s="69"/>
      <c r="P1" s="69"/>
      <c r="Q1" s="69"/>
      <c r="R1" s="69"/>
      <c r="S1" s="69"/>
      <c r="T1" s="69"/>
    </row>
    <row r="2" spans="1:20" s="14" customFormat="1" ht="20.25" customHeight="1" x14ac:dyDescent="0.3">
      <c r="A2" s="128"/>
      <c r="B2" s="69"/>
      <c r="C2" s="12"/>
      <c r="E2" s="13"/>
      <c r="I2" s="69"/>
      <c r="J2" s="69"/>
      <c r="K2" s="69"/>
      <c r="O2" s="69"/>
      <c r="P2" s="69"/>
      <c r="Q2" s="69"/>
      <c r="R2" s="69"/>
      <c r="S2" s="69"/>
      <c r="T2" s="69"/>
    </row>
    <row r="3" spans="1:20" s="14" customFormat="1" ht="3" customHeight="1" x14ac:dyDescent="0.3">
      <c r="A3" s="129"/>
      <c r="C3" s="13"/>
      <c r="E3" s="13"/>
      <c r="J3" s="13"/>
      <c r="K3" s="13"/>
      <c r="P3" s="13"/>
      <c r="Q3" s="13"/>
      <c r="S3" s="13"/>
      <c r="T3" s="13"/>
    </row>
    <row r="4" spans="1:20" s="14" customFormat="1" ht="40.5" customHeight="1" x14ac:dyDescent="0.3">
      <c r="A4" s="130" t="s">
        <v>0</v>
      </c>
      <c r="B4" s="72"/>
      <c r="C4" s="73"/>
      <c r="D4" s="73" t="s">
        <v>59</v>
      </c>
      <c r="E4" s="73" t="s">
        <v>58</v>
      </c>
      <c r="F4" s="73"/>
      <c r="G4" s="73" t="s">
        <v>53</v>
      </c>
      <c r="H4" s="74" t="s">
        <v>52</v>
      </c>
      <c r="I4" s="75" t="s">
        <v>60</v>
      </c>
      <c r="J4" s="76"/>
      <c r="K4" s="73" t="s">
        <v>61</v>
      </c>
      <c r="L4" s="73"/>
      <c r="M4" s="73" t="s">
        <v>53</v>
      </c>
      <c r="N4" s="74" t="s">
        <v>52</v>
      </c>
      <c r="O4" s="75" t="s">
        <v>62</v>
      </c>
      <c r="P4" s="76"/>
      <c r="Q4" s="73" t="s">
        <v>63</v>
      </c>
      <c r="R4" s="75" t="s">
        <v>67</v>
      </c>
      <c r="S4" s="76"/>
      <c r="T4" s="73" t="s">
        <v>68</v>
      </c>
    </row>
    <row r="5" spans="1:20" s="14" customFormat="1" ht="19.5" customHeight="1" x14ac:dyDescent="0.3">
      <c r="A5" s="131" t="s">
        <v>71</v>
      </c>
      <c r="B5" s="78"/>
      <c r="C5" s="79"/>
      <c r="D5" s="78"/>
      <c r="E5" s="80"/>
      <c r="F5" s="81"/>
      <c r="G5" s="82"/>
      <c r="H5" s="83"/>
      <c r="I5" s="80"/>
      <c r="J5" s="84" t="s">
        <v>3</v>
      </c>
      <c r="K5" s="80"/>
      <c r="L5" s="81"/>
      <c r="M5" s="82"/>
      <c r="N5" s="83"/>
      <c r="O5" s="98">
        <v>14439</v>
      </c>
      <c r="P5" s="84" t="s">
        <v>3</v>
      </c>
      <c r="Q5" s="99"/>
      <c r="R5" s="98"/>
      <c r="S5" s="84"/>
      <c r="T5" s="99"/>
    </row>
    <row r="6" spans="1:20" s="14" customFormat="1" ht="19.5" customHeight="1" x14ac:dyDescent="0.3">
      <c r="A6" s="132" t="s">
        <v>64</v>
      </c>
      <c r="B6" s="78"/>
      <c r="C6" s="79"/>
      <c r="D6" s="78"/>
      <c r="E6" s="80"/>
      <c r="F6" s="81"/>
      <c r="G6" s="82"/>
      <c r="H6" s="83"/>
      <c r="I6" s="80"/>
      <c r="J6" s="84"/>
      <c r="K6" s="80"/>
      <c r="L6" s="81"/>
      <c r="M6" s="82"/>
      <c r="N6" s="83"/>
      <c r="O6" s="98">
        <v>0</v>
      </c>
      <c r="P6" s="84"/>
      <c r="Q6" s="106">
        <v>-9000</v>
      </c>
      <c r="R6" s="98"/>
      <c r="S6" s="84"/>
      <c r="T6" s="106">
        <v>5010</v>
      </c>
    </row>
    <row r="7" spans="1:20" ht="16.5" customHeight="1" x14ac:dyDescent="0.3">
      <c r="A7" s="133" t="s">
        <v>20</v>
      </c>
      <c r="B7" s="85"/>
      <c r="C7" s="79"/>
      <c r="D7" s="86">
        <v>0</v>
      </c>
      <c r="E7" s="87">
        <v>-300</v>
      </c>
      <c r="F7" s="88"/>
      <c r="G7" s="89">
        <v>350</v>
      </c>
      <c r="H7" s="90"/>
      <c r="I7" s="80">
        <v>0</v>
      </c>
      <c r="J7" s="91"/>
      <c r="K7" s="80">
        <v>-400</v>
      </c>
      <c r="L7" s="88"/>
      <c r="M7" s="89">
        <v>350</v>
      </c>
      <c r="N7" s="90"/>
      <c r="O7" s="99">
        <v>0</v>
      </c>
      <c r="P7" s="84"/>
      <c r="Q7" s="106">
        <v>-400</v>
      </c>
      <c r="R7" s="99"/>
      <c r="S7" s="84"/>
      <c r="T7" s="106">
        <v>0</v>
      </c>
    </row>
    <row r="8" spans="1:20" ht="16.5" customHeight="1" x14ac:dyDescent="0.3">
      <c r="A8" s="133" t="s">
        <v>13</v>
      </c>
      <c r="B8" s="85"/>
      <c r="C8" s="79"/>
      <c r="D8" s="86">
        <v>0</v>
      </c>
      <c r="E8" s="87">
        <v>-856</v>
      </c>
      <c r="F8" s="88"/>
      <c r="G8" s="89">
        <v>174</v>
      </c>
      <c r="H8" s="90"/>
      <c r="I8" s="80">
        <v>0</v>
      </c>
      <c r="J8" s="91"/>
      <c r="K8" s="80">
        <v>-1500</v>
      </c>
      <c r="L8" s="88"/>
      <c r="M8" s="89">
        <v>174</v>
      </c>
      <c r="N8" s="90"/>
      <c r="O8" s="99">
        <v>0</v>
      </c>
      <c r="P8" s="84"/>
      <c r="Q8" s="106">
        <v>-400</v>
      </c>
      <c r="R8" s="99"/>
      <c r="S8" s="84"/>
      <c r="T8" s="106">
        <v>102</v>
      </c>
    </row>
    <row r="9" spans="1:20" ht="16.5" customHeight="1" x14ac:dyDescent="0.3">
      <c r="A9" s="133" t="s">
        <v>19</v>
      </c>
      <c r="B9" s="85"/>
      <c r="C9" s="79"/>
      <c r="D9" s="86">
        <v>0</v>
      </c>
      <c r="E9" s="87">
        <v>-638</v>
      </c>
      <c r="F9" s="88"/>
      <c r="G9" s="89"/>
      <c r="H9" s="90"/>
      <c r="I9" s="80">
        <v>0</v>
      </c>
      <c r="J9" s="91"/>
      <c r="K9" s="80">
        <v>-200</v>
      </c>
      <c r="L9" s="88"/>
      <c r="M9" s="89"/>
      <c r="N9" s="90"/>
      <c r="O9" s="99">
        <v>100</v>
      </c>
      <c r="P9" s="84"/>
      <c r="Q9" s="106">
        <v>-500</v>
      </c>
      <c r="R9" s="99">
        <v>68</v>
      </c>
      <c r="S9" s="84"/>
      <c r="T9" s="106">
        <v>1101</v>
      </c>
    </row>
    <row r="10" spans="1:20" ht="16.5" customHeight="1" x14ac:dyDescent="0.3">
      <c r="A10" s="133" t="s">
        <v>23</v>
      </c>
      <c r="B10" s="85"/>
      <c r="C10" s="79"/>
      <c r="D10" s="89"/>
      <c r="E10" s="87">
        <v>-3176</v>
      </c>
      <c r="F10" s="92"/>
      <c r="G10" s="89">
        <v>1538</v>
      </c>
      <c r="H10" s="90"/>
      <c r="I10" s="80">
        <v>0</v>
      </c>
      <c r="J10" s="91"/>
      <c r="K10" s="80">
        <v>-4600</v>
      </c>
      <c r="L10" s="92"/>
      <c r="M10" s="89">
        <v>1538</v>
      </c>
      <c r="N10" s="90"/>
      <c r="O10" s="99">
        <v>0</v>
      </c>
      <c r="P10" s="84"/>
      <c r="Q10" s="106">
        <v>-4600</v>
      </c>
      <c r="R10" s="99">
        <v>615</v>
      </c>
      <c r="S10" s="84"/>
      <c r="T10" s="106">
        <v>2154</v>
      </c>
    </row>
    <row r="11" spans="1:20" ht="16.5" customHeight="1" x14ac:dyDescent="0.3">
      <c r="A11" s="133" t="s">
        <v>74</v>
      </c>
      <c r="B11" s="85"/>
      <c r="C11" s="79"/>
      <c r="D11" s="89"/>
      <c r="E11" s="87"/>
      <c r="F11" s="92"/>
      <c r="G11" s="89"/>
      <c r="H11" s="90"/>
      <c r="I11" s="80"/>
      <c r="J11" s="91"/>
      <c r="K11" s="80"/>
      <c r="L11" s="92"/>
      <c r="M11" s="89"/>
      <c r="N11" s="90"/>
      <c r="O11" s="99"/>
      <c r="P11" s="84"/>
      <c r="Q11" s="106"/>
      <c r="R11" s="99">
        <v>1590</v>
      </c>
      <c r="S11" s="84"/>
      <c r="T11" s="106">
        <v>616</v>
      </c>
    </row>
    <row r="12" spans="1:20" ht="16.5" customHeight="1" x14ac:dyDescent="0.3">
      <c r="A12" s="133" t="s">
        <v>25</v>
      </c>
      <c r="B12" s="85"/>
      <c r="C12" s="79"/>
      <c r="D12" s="89">
        <v>0</v>
      </c>
      <c r="E12" s="87">
        <v>0</v>
      </c>
      <c r="F12" s="92"/>
      <c r="G12" s="89"/>
      <c r="H12" s="90"/>
      <c r="I12" s="80">
        <v>0</v>
      </c>
      <c r="J12" s="85"/>
      <c r="K12" s="80">
        <v>-250</v>
      </c>
      <c r="L12" s="92"/>
      <c r="M12" s="89"/>
      <c r="N12" s="90"/>
      <c r="O12" s="99">
        <v>0</v>
      </c>
      <c r="P12" s="78"/>
      <c r="Q12" s="106">
        <v>-300</v>
      </c>
      <c r="R12" s="99"/>
      <c r="S12" s="78"/>
      <c r="T12" s="106">
        <v>0</v>
      </c>
    </row>
    <row r="13" spans="1:20" ht="16.5" customHeight="1" x14ac:dyDescent="0.3">
      <c r="A13" s="133" t="s">
        <v>7</v>
      </c>
      <c r="B13" s="85"/>
      <c r="C13" s="79"/>
      <c r="D13" s="86">
        <v>3702</v>
      </c>
      <c r="E13" s="87">
        <v>-1578</v>
      </c>
      <c r="F13" s="88"/>
      <c r="G13" s="89">
        <v>807</v>
      </c>
      <c r="H13" s="89">
        <v>1703</v>
      </c>
      <c r="I13" s="80">
        <v>3700</v>
      </c>
      <c r="J13" s="91"/>
      <c r="K13" s="80">
        <v>-2400</v>
      </c>
      <c r="L13" s="88"/>
      <c r="M13" s="89">
        <v>807</v>
      </c>
      <c r="N13" s="89">
        <v>1703</v>
      </c>
      <c r="O13" s="99">
        <v>2400</v>
      </c>
      <c r="P13" s="84"/>
      <c r="Q13" s="106">
        <v>-2400</v>
      </c>
      <c r="R13" s="99">
        <v>120</v>
      </c>
      <c r="S13" s="84"/>
      <c r="T13" s="106">
        <v>1333</v>
      </c>
    </row>
    <row r="14" spans="1:20" ht="16.5" customHeight="1" x14ac:dyDescent="0.3">
      <c r="A14" s="133" t="s">
        <v>37</v>
      </c>
      <c r="B14" s="85"/>
      <c r="C14" s="79"/>
      <c r="D14" s="89">
        <v>8480</v>
      </c>
      <c r="E14" s="87">
        <v>-913</v>
      </c>
      <c r="F14" s="92"/>
      <c r="G14" s="89">
        <v>420</v>
      </c>
      <c r="H14" s="90"/>
      <c r="I14" s="80">
        <v>8000</v>
      </c>
      <c r="J14" s="91"/>
      <c r="K14" s="80">
        <v>-700</v>
      </c>
      <c r="L14" s="92"/>
      <c r="M14" s="89">
        <v>420</v>
      </c>
      <c r="N14" s="90"/>
      <c r="O14" s="99">
        <v>8000</v>
      </c>
      <c r="P14" s="84"/>
      <c r="Q14" s="106">
        <v>-1000</v>
      </c>
      <c r="R14" s="99">
        <v>6107</v>
      </c>
      <c r="S14" s="84"/>
      <c r="T14" s="106">
        <v>778</v>
      </c>
    </row>
    <row r="15" spans="1:20" ht="18.75" customHeight="1" x14ac:dyDescent="0.3">
      <c r="A15" s="132" t="s">
        <v>45</v>
      </c>
      <c r="B15" s="85"/>
      <c r="C15" s="79"/>
      <c r="D15" s="89">
        <v>0</v>
      </c>
      <c r="E15" s="87">
        <v>-2100</v>
      </c>
      <c r="F15" s="92"/>
      <c r="G15" s="89"/>
      <c r="H15" s="90"/>
      <c r="I15" s="80">
        <v>0</v>
      </c>
      <c r="J15" s="91"/>
      <c r="K15" s="93">
        <v>-2100</v>
      </c>
      <c r="L15" s="92"/>
      <c r="M15" s="89"/>
      <c r="N15" s="90"/>
      <c r="O15" s="99">
        <v>0</v>
      </c>
      <c r="P15" s="84"/>
      <c r="Q15" s="107">
        <v>-2100</v>
      </c>
      <c r="R15" s="99"/>
      <c r="S15" s="84"/>
      <c r="T15" s="107">
        <v>2100</v>
      </c>
    </row>
    <row r="16" spans="1:20" ht="16.5" customHeight="1" x14ac:dyDescent="0.3">
      <c r="A16" s="133" t="s">
        <v>18</v>
      </c>
      <c r="B16" s="85"/>
      <c r="C16" s="79"/>
      <c r="D16" s="89">
        <v>0</v>
      </c>
      <c r="E16" s="87">
        <v>-428</v>
      </c>
      <c r="F16" s="92"/>
      <c r="G16" s="89">
        <v>275</v>
      </c>
      <c r="H16" s="90"/>
      <c r="I16" s="80">
        <v>0</v>
      </c>
      <c r="J16" s="91"/>
      <c r="K16" s="80">
        <v>-500</v>
      </c>
      <c r="L16" s="92"/>
      <c r="M16" s="89">
        <v>275</v>
      </c>
      <c r="N16" s="90"/>
      <c r="O16" s="99">
        <v>100</v>
      </c>
      <c r="P16" s="84"/>
      <c r="Q16" s="106">
        <v>-625</v>
      </c>
      <c r="R16" s="99"/>
      <c r="S16" s="84"/>
      <c r="T16" s="106">
        <v>315.14999999999998</v>
      </c>
    </row>
    <row r="17" spans="1:20" ht="16.5" customHeight="1" x14ac:dyDescent="0.3">
      <c r="A17" s="133" t="s">
        <v>41</v>
      </c>
      <c r="B17" s="85"/>
      <c r="C17" s="79"/>
      <c r="D17" s="89">
        <v>0</v>
      </c>
      <c r="E17" s="87">
        <v>0</v>
      </c>
      <c r="F17" s="92"/>
      <c r="G17" s="89"/>
      <c r="H17" s="90"/>
      <c r="I17" s="80">
        <v>0</v>
      </c>
      <c r="J17" s="91"/>
      <c r="K17" s="80">
        <v>-400</v>
      </c>
      <c r="L17" s="92"/>
      <c r="M17" s="89"/>
      <c r="N17" s="90"/>
      <c r="O17" s="99">
        <v>0</v>
      </c>
      <c r="P17" s="84"/>
      <c r="Q17" s="106">
        <v>0</v>
      </c>
      <c r="R17" s="99"/>
      <c r="S17" s="84"/>
      <c r="T17" s="106">
        <v>0</v>
      </c>
    </row>
    <row r="18" spans="1:20" ht="16.5" customHeight="1" x14ac:dyDescent="0.3">
      <c r="A18" s="133" t="s">
        <v>29</v>
      </c>
      <c r="B18" s="85"/>
      <c r="C18" s="79"/>
      <c r="D18" s="89">
        <v>0</v>
      </c>
      <c r="E18" s="87">
        <v>-1439</v>
      </c>
      <c r="F18" s="92"/>
      <c r="G18" s="89"/>
      <c r="H18" s="90"/>
      <c r="I18" s="93"/>
      <c r="J18" s="94"/>
      <c r="K18" s="93">
        <v>-2500</v>
      </c>
      <c r="L18" s="92"/>
      <c r="M18" s="89"/>
      <c r="N18" s="90"/>
      <c r="O18" s="100"/>
      <c r="P18" s="101"/>
      <c r="Q18" s="107">
        <v>0</v>
      </c>
      <c r="R18" s="100"/>
      <c r="S18" s="101"/>
      <c r="T18" s="107">
        <v>0</v>
      </c>
    </row>
    <row r="19" spans="1:20" ht="18.75" customHeight="1" x14ac:dyDescent="0.3">
      <c r="A19" s="132" t="s">
        <v>22</v>
      </c>
      <c r="B19" s="85"/>
      <c r="C19" s="79"/>
      <c r="D19" s="89">
        <v>0</v>
      </c>
      <c r="E19" s="87">
        <v>-59</v>
      </c>
      <c r="F19" s="92"/>
      <c r="G19" s="89">
        <v>78</v>
      </c>
      <c r="H19" s="90"/>
      <c r="I19" s="80">
        <v>0</v>
      </c>
      <c r="J19" s="91"/>
      <c r="K19" s="80">
        <v>-200</v>
      </c>
      <c r="L19" s="92"/>
      <c r="M19" s="89">
        <v>78</v>
      </c>
      <c r="N19" s="90"/>
      <c r="O19" s="99">
        <v>0</v>
      </c>
      <c r="P19" s="84"/>
      <c r="Q19" s="106">
        <v>-200</v>
      </c>
      <c r="R19" s="99"/>
      <c r="S19" s="84"/>
      <c r="T19" s="106">
        <v>0</v>
      </c>
    </row>
    <row r="20" spans="1:20" ht="16.5" customHeight="1" x14ac:dyDescent="0.3">
      <c r="A20" s="133" t="s">
        <v>9</v>
      </c>
      <c r="B20" s="85"/>
      <c r="C20" s="79"/>
      <c r="D20" s="89"/>
      <c r="E20" s="87"/>
      <c r="F20" s="92"/>
      <c r="G20" s="89"/>
      <c r="H20" s="89">
        <v>198</v>
      </c>
      <c r="I20" s="80">
        <v>0</v>
      </c>
      <c r="J20" s="91"/>
      <c r="K20" s="80">
        <v>0</v>
      </c>
      <c r="L20" s="92"/>
      <c r="M20" s="89"/>
      <c r="N20" s="89">
        <v>198</v>
      </c>
      <c r="O20" s="99">
        <v>0</v>
      </c>
      <c r="P20" s="84"/>
      <c r="Q20" s="106">
        <v>0</v>
      </c>
      <c r="R20" s="99"/>
      <c r="S20" s="84"/>
      <c r="T20" s="106">
        <v>0</v>
      </c>
    </row>
    <row r="21" spans="1:20" ht="16.5" customHeight="1" x14ac:dyDescent="0.3">
      <c r="A21" s="133" t="s">
        <v>5</v>
      </c>
      <c r="B21" s="85"/>
      <c r="C21" s="79"/>
      <c r="D21" s="89"/>
      <c r="E21" s="87"/>
      <c r="F21" s="92"/>
      <c r="G21" s="89"/>
      <c r="H21" s="89"/>
      <c r="I21" s="80">
        <v>400</v>
      </c>
      <c r="J21" s="91"/>
      <c r="K21" s="80">
        <v>-400</v>
      </c>
      <c r="L21" s="92"/>
      <c r="M21" s="89"/>
      <c r="N21" s="89"/>
      <c r="O21" s="99">
        <v>600</v>
      </c>
      <c r="P21" s="84"/>
      <c r="Q21" s="106">
        <v>-400</v>
      </c>
      <c r="R21" s="99"/>
      <c r="S21" s="84"/>
      <c r="T21" s="106">
        <v>341</v>
      </c>
    </row>
    <row r="22" spans="1:20" ht="16.5" customHeight="1" x14ac:dyDescent="0.3">
      <c r="A22" s="133" t="s">
        <v>24</v>
      </c>
      <c r="B22" s="85"/>
      <c r="C22" s="79"/>
      <c r="D22" s="89"/>
      <c r="E22" s="87"/>
      <c r="F22" s="92"/>
      <c r="G22" s="89"/>
      <c r="H22" s="89">
        <v>651</v>
      </c>
      <c r="I22" s="80">
        <v>2000</v>
      </c>
      <c r="J22" s="91"/>
      <c r="K22" s="80">
        <v>-150</v>
      </c>
      <c r="L22" s="92"/>
      <c r="M22" s="89"/>
      <c r="N22" s="89">
        <v>651</v>
      </c>
      <c r="O22" s="99">
        <v>0</v>
      </c>
      <c r="P22" s="84"/>
      <c r="Q22" s="106">
        <v>0</v>
      </c>
      <c r="R22" s="99"/>
      <c r="S22" s="84"/>
      <c r="T22" s="106">
        <v>0</v>
      </c>
    </row>
    <row r="23" spans="1:20" ht="16.5" customHeight="1" x14ac:dyDescent="0.3">
      <c r="A23" s="133" t="s">
        <v>30</v>
      </c>
      <c r="B23" s="85"/>
      <c r="C23" s="79"/>
      <c r="D23" s="89">
        <v>3675</v>
      </c>
      <c r="E23" s="87">
        <v>-4018</v>
      </c>
      <c r="F23" s="92"/>
      <c r="G23" s="89">
        <v>1325</v>
      </c>
      <c r="H23" s="89">
        <v>1187</v>
      </c>
      <c r="I23" s="80">
        <v>0</v>
      </c>
      <c r="J23" s="91"/>
      <c r="K23" s="80">
        <v>-500</v>
      </c>
      <c r="L23" s="92"/>
      <c r="M23" s="89">
        <v>1325</v>
      </c>
      <c r="N23" s="89">
        <v>1187</v>
      </c>
      <c r="O23" s="99">
        <v>0</v>
      </c>
      <c r="P23" s="84"/>
      <c r="Q23" s="106">
        <v>-100</v>
      </c>
      <c r="R23" s="99">
        <v>1319</v>
      </c>
      <c r="S23" s="84"/>
      <c r="T23" s="106">
        <v>1319</v>
      </c>
    </row>
    <row r="24" spans="1:20" ht="16.5" customHeight="1" x14ac:dyDescent="0.3">
      <c r="A24" s="133" t="s">
        <v>21</v>
      </c>
      <c r="B24" s="85"/>
      <c r="C24" s="79"/>
      <c r="D24" s="89"/>
      <c r="E24" s="87"/>
      <c r="F24" s="92"/>
      <c r="G24" s="89"/>
      <c r="H24" s="90"/>
      <c r="I24" s="80">
        <v>0</v>
      </c>
      <c r="J24" s="91"/>
      <c r="K24" s="80">
        <v>-150</v>
      </c>
      <c r="L24" s="92"/>
      <c r="M24" s="89"/>
      <c r="N24" s="90"/>
      <c r="O24" s="99">
        <v>0</v>
      </c>
      <c r="P24" s="84"/>
      <c r="Q24" s="106">
        <v>-125</v>
      </c>
      <c r="R24" s="99"/>
      <c r="S24" s="84"/>
      <c r="T24" s="106">
        <v>0</v>
      </c>
    </row>
    <row r="25" spans="1:20" ht="16.5" customHeight="1" x14ac:dyDescent="0.3">
      <c r="A25" s="133" t="s">
        <v>72</v>
      </c>
      <c r="B25" s="85"/>
      <c r="C25" s="79"/>
      <c r="D25" s="89"/>
      <c r="E25" s="87"/>
      <c r="F25" s="92"/>
      <c r="G25" s="89"/>
      <c r="H25" s="90"/>
      <c r="I25" s="80"/>
      <c r="J25" s="91"/>
      <c r="K25" s="80"/>
      <c r="L25" s="92"/>
      <c r="M25" s="89"/>
      <c r="N25" s="90"/>
      <c r="O25" s="99"/>
      <c r="P25" s="84"/>
      <c r="Q25" s="106">
        <v>-300</v>
      </c>
      <c r="R25" s="99">
        <v>970</v>
      </c>
      <c r="S25" s="84"/>
      <c r="T25" s="106">
        <v>509</v>
      </c>
    </row>
    <row r="26" spans="1:20" ht="16.5" customHeight="1" x14ac:dyDescent="0.3">
      <c r="A26" s="133" t="s">
        <v>26</v>
      </c>
      <c r="B26" s="85"/>
      <c r="C26" s="79"/>
      <c r="D26" s="89"/>
      <c r="E26" s="87"/>
      <c r="F26" s="92"/>
      <c r="G26" s="89"/>
      <c r="H26" s="90"/>
      <c r="I26" s="80">
        <v>0</v>
      </c>
      <c r="J26" s="91"/>
      <c r="K26" s="80">
        <v>-100</v>
      </c>
      <c r="L26" s="92"/>
      <c r="M26" s="89"/>
      <c r="N26" s="90"/>
      <c r="O26" s="99">
        <v>0</v>
      </c>
      <c r="P26" s="84"/>
      <c r="Q26" s="106">
        <v>0</v>
      </c>
      <c r="R26" s="99"/>
      <c r="S26" s="84"/>
      <c r="T26" s="106">
        <v>0</v>
      </c>
    </row>
    <row r="27" spans="1:20" ht="16.5" customHeight="1" x14ac:dyDescent="0.3">
      <c r="A27" s="133" t="s">
        <v>12</v>
      </c>
      <c r="B27" s="85"/>
      <c r="C27" s="79"/>
      <c r="D27" s="89">
        <v>0</v>
      </c>
      <c r="E27" s="87">
        <v>-2825</v>
      </c>
      <c r="F27" s="92"/>
      <c r="G27" s="89">
        <v>2513</v>
      </c>
      <c r="H27" s="90"/>
      <c r="I27" s="80">
        <v>0</v>
      </c>
      <c r="J27" s="91"/>
      <c r="K27" s="80">
        <v>-4600</v>
      </c>
      <c r="L27" s="92"/>
      <c r="M27" s="89">
        <v>2513</v>
      </c>
      <c r="N27" s="90"/>
      <c r="O27" s="99">
        <v>0</v>
      </c>
      <c r="P27" s="84"/>
      <c r="Q27" s="106">
        <v>-3800</v>
      </c>
      <c r="R27" s="99"/>
      <c r="S27" s="84"/>
      <c r="T27" s="106">
        <v>3158</v>
      </c>
    </row>
    <row r="28" spans="1:20" ht="16.5" customHeight="1" x14ac:dyDescent="0.3">
      <c r="A28" s="133" t="s">
        <v>42</v>
      </c>
      <c r="B28" s="85"/>
      <c r="C28" s="79"/>
      <c r="D28" s="89">
        <v>0</v>
      </c>
      <c r="E28" s="87">
        <v>0</v>
      </c>
      <c r="F28" s="92"/>
      <c r="G28" s="89"/>
      <c r="H28" s="90"/>
      <c r="I28" s="80">
        <v>0</v>
      </c>
      <c r="J28" s="91"/>
      <c r="K28" s="80">
        <v>-500</v>
      </c>
      <c r="L28" s="92"/>
      <c r="M28" s="89"/>
      <c r="N28" s="90"/>
      <c r="O28" s="99">
        <v>0</v>
      </c>
      <c r="P28" s="84"/>
      <c r="Q28" s="106">
        <v>0</v>
      </c>
      <c r="R28" s="99"/>
      <c r="S28" s="84"/>
      <c r="T28" s="106">
        <v>0</v>
      </c>
    </row>
    <row r="29" spans="1:20" ht="16.5" customHeight="1" x14ac:dyDescent="0.3">
      <c r="A29" s="133" t="s">
        <v>33</v>
      </c>
      <c r="B29" s="85"/>
      <c r="C29" s="79"/>
      <c r="D29" s="86">
        <v>19464</v>
      </c>
      <c r="E29" s="87">
        <v>-22906</v>
      </c>
      <c r="F29" s="88"/>
      <c r="G29" s="89"/>
      <c r="H29" s="86">
        <v>2299</v>
      </c>
      <c r="I29" s="80">
        <v>15000</v>
      </c>
      <c r="J29" s="91"/>
      <c r="K29" s="80">
        <v>-14000</v>
      </c>
      <c r="L29" s="88"/>
      <c r="M29" s="89"/>
      <c r="N29" s="86">
        <v>2299</v>
      </c>
      <c r="O29" s="99">
        <v>24500</v>
      </c>
      <c r="P29" s="84"/>
      <c r="Q29" s="106">
        <v>-20925</v>
      </c>
      <c r="R29" s="99">
        <v>39846</v>
      </c>
      <c r="S29" s="84"/>
      <c r="T29" s="106">
        <v>25355</v>
      </c>
    </row>
    <row r="30" spans="1:20" ht="17.25" customHeight="1" x14ac:dyDescent="0.3">
      <c r="A30" s="132" t="s">
        <v>65</v>
      </c>
      <c r="B30" s="85"/>
      <c r="C30" s="79"/>
      <c r="D30" s="86">
        <v>0</v>
      </c>
      <c r="E30" s="87">
        <v>-903</v>
      </c>
      <c r="F30" s="88"/>
      <c r="G30" s="89"/>
      <c r="H30" s="90"/>
      <c r="I30" s="80">
        <v>0</v>
      </c>
      <c r="J30" s="91"/>
      <c r="K30" s="80">
        <v>-1400</v>
      </c>
      <c r="L30" s="88"/>
      <c r="M30" s="89"/>
      <c r="N30" s="90"/>
      <c r="O30" s="99">
        <v>0</v>
      </c>
      <c r="P30" s="84"/>
      <c r="Q30" s="106">
        <v>-1200</v>
      </c>
      <c r="R30" s="99"/>
      <c r="S30" s="84"/>
      <c r="T30" s="106">
        <v>995</v>
      </c>
    </row>
    <row r="31" spans="1:20" ht="16.5" customHeight="1" x14ac:dyDescent="0.3">
      <c r="A31" s="133" t="s">
        <v>8</v>
      </c>
      <c r="B31" s="85"/>
      <c r="C31" s="79"/>
      <c r="D31" s="86">
        <v>1398</v>
      </c>
      <c r="E31" s="87">
        <v>0</v>
      </c>
      <c r="F31" s="88"/>
      <c r="G31" s="89"/>
      <c r="H31" s="89"/>
      <c r="I31" s="80">
        <v>1300</v>
      </c>
      <c r="J31" s="91"/>
      <c r="K31" s="80">
        <v>0</v>
      </c>
      <c r="L31" s="88"/>
      <c r="M31" s="89"/>
      <c r="N31" s="89"/>
      <c r="O31" s="99">
        <v>100</v>
      </c>
      <c r="P31" s="84"/>
      <c r="Q31" s="106">
        <v>-300</v>
      </c>
      <c r="R31" s="99"/>
      <c r="S31" s="84"/>
      <c r="T31" s="106">
        <v>758</v>
      </c>
    </row>
    <row r="32" spans="1:20" ht="16.5" customHeight="1" x14ac:dyDescent="0.3">
      <c r="A32" s="133" t="s">
        <v>4</v>
      </c>
      <c r="B32" s="85"/>
      <c r="C32" s="79"/>
      <c r="D32" s="86">
        <v>491</v>
      </c>
      <c r="E32" s="87">
        <v>-38</v>
      </c>
      <c r="F32" s="88"/>
      <c r="G32" s="89"/>
      <c r="H32" s="89">
        <v>145</v>
      </c>
      <c r="I32" s="80">
        <v>300</v>
      </c>
      <c r="J32" s="91"/>
      <c r="K32" s="80">
        <v>-50</v>
      </c>
      <c r="L32" s="88"/>
      <c r="M32" s="89"/>
      <c r="N32" s="89">
        <v>145</v>
      </c>
      <c r="O32" s="99">
        <v>50</v>
      </c>
      <c r="P32" s="84"/>
      <c r="Q32" s="106">
        <v>-20</v>
      </c>
      <c r="R32" s="99">
        <v>89</v>
      </c>
      <c r="S32" s="84"/>
      <c r="T32" s="106">
        <v>34</v>
      </c>
    </row>
    <row r="33" spans="1:20" ht="16.5" customHeight="1" x14ac:dyDescent="0.3">
      <c r="A33" s="133" t="s">
        <v>6</v>
      </c>
      <c r="B33" s="85"/>
      <c r="C33" s="95"/>
      <c r="D33" s="86">
        <v>3797</v>
      </c>
      <c r="E33" s="96">
        <v>-3724</v>
      </c>
      <c r="F33" s="88"/>
      <c r="G33" s="89">
        <v>3011</v>
      </c>
      <c r="H33" s="89">
        <v>2411</v>
      </c>
      <c r="I33" s="80">
        <v>3800</v>
      </c>
      <c r="J33" s="85"/>
      <c r="K33" s="97">
        <v>-3800</v>
      </c>
      <c r="L33" s="88"/>
      <c r="M33" s="89">
        <v>3011</v>
      </c>
      <c r="N33" s="89">
        <v>2411</v>
      </c>
      <c r="O33" s="99">
        <v>3500</v>
      </c>
      <c r="P33" s="78"/>
      <c r="Q33" s="108">
        <v>-2500</v>
      </c>
      <c r="R33" s="99">
        <v>612</v>
      </c>
      <c r="S33" s="78"/>
      <c r="T33" s="108">
        <v>1471.26</v>
      </c>
    </row>
    <row r="34" spans="1:20" ht="9" customHeight="1" x14ac:dyDescent="0.3">
      <c r="A34" s="134"/>
      <c r="B34" s="5"/>
      <c r="C34" s="40"/>
      <c r="D34" s="5"/>
      <c r="E34" s="70"/>
      <c r="F34" s="9"/>
      <c r="G34" s="7"/>
      <c r="H34" s="16"/>
      <c r="I34" s="4"/>
      <c r="J34" s="5"/>
      <c r="K34" s="77"/>
      <c r="L34" s="9"/>
      <c r="M34" s="7"/>
      <c r="N34" s="16"/>
      <c r="O34" s="11"/>
      <c r="P34" s="3"/>
      <c r="Q34" s="102"/>
      <c r="R34" s="11"/>
      <c r="S34" s="3"/>
      <c r="T34" s="102"/>
    </row>
    <row r="35" spans="1:20" ht="16.5" customHeight="1" thickBot="1" x14ac:dyDescent="0.35">
      <c r="A35" s="135" t="s">
        <v>10</v>
      </c>
      <c r="B35" s="32"/>
      <c r="C35" s="44"/>
      <c r="D35" s="35">
        <f>SUM(D5:D29)</f>
        <v>35321</v>
      </c>
      <c r="E35" s="71">
        <f>SUM(E5:E33)</f>
        <v>-45901</v>
      </c>
      <c r="F35" s="60"/>
      <c r="G35" s="35">
        <f>SUM(G7:G33)</f>
        <v>10491</v>
      </c>
      <c r="H35" s="35">
        <f>SUM(H5:H33)</f>
        <v>8594</v>
      </c>
      <c r="I35" s="67">
        <f>SUM(I7:I33)</f>
        <v>34500</v>
      </c>
      <c r="J35" s="32"/>
      <c r="K35" s="34">
        <f>SUM(K5:K33)</f>
        <v>-41400</v>
      </c>
      <c r="L35" s="60"/>
      <c r="M35" s="35">
        <f>SUM(M7:M33)</f>
        <v>10491</v>
      </c>
      <c r="N35" s="35">
        <f>SUM(N5:N33)</f>
        <v>8594</v>
      </c>
      <c r="O35" s="103">
        <f>SUM(O5:O33)</f>
        <v>53789</v>
      </c>
      <c r="P35" s="104"/>
      <c r="Q35" s="105">
        <f>SUM(Q5:Q33)</f>
        <v>-51195</v>
      </c>
      <c r="R35" s="103">
        <f>SUM(R5:R33)</f>
        <v>51336</v>
      </c>
      <c r="S35" s="104"/>
      <c r="T35" s="105">
        <f>SUM(T5:T33)</f>
        <v>47449.41</v>
      </c>
    </row>
    <row r="36" spans="1:20" ht="48" customHeight="1" thickTop="1" thickBot="1" x14ac:dyDescent="0.35">
      <c r="A36" s="136" t="s">
        <v>48</v>
      </c>
      <c r="B36" s="54"/>
      <c r="C36" s="56"/>
      <c r="D36" s="57" t="s">
        <v>44</v>
      </c>
      <c r="E36" s="57" t="s">
        <v>43</v>
      </c>
      <c r="F36" s="57"/>
      <c r="G36" s="57" t="s">
        <v>56</v>
      </c>
      <c r="H36" s="57" t="s">
        <v>57</v>
      </c>
      <c r="I36" s="55" t="s">
        <v>1</v>
      </c>
      <c r="J36" s="56"/>
      <c r="K36" s="57" t="s">
        <v>2</v>
      </c>
      <c r="L36" s="57"/>
      <c r="M36" s="57" t="s">
        <v>56</v>
      </c>
      <c r="N36" s="57" t="s">
        <v>57</v>
      </c>
      <c r="O36" s="110" t="s">
        <v>1</v>
      </c>
      <c r="P36" s="111"/>
      <c r="Q36" s="112" t="s">
        <v>2</v>
      </c>
      <c r="R36" s="110" t="s">
        <v>76</v>
      </c>
      <c r="S36" s="111"/>
      <c r="T36" s="112" t="s">
        <v>50</v>
      </c>
    </row>
    <row r="37" spans="1:20" ht="16.5" customHeight="1" thickTop="1" x14ac:dyDescent="0.3">
      <c r="A37" s="137" t="s">
        <v>34</v>
      </c>
      <c r="B37" s="5"/>
      <c r="C37" s="41"/>
      <c r="D37" s="19"/>
      <c r="E37" s="18"/>
      <c r="F37" s="25"/>
      <c r="G37" s="14"/>
      <c r="H37" s="14"/>
      <c r="I37" s="6"/>
      <c r="J37" s="5"/>
      <c r="K37" s="24"/>
      <c r="L37" s="25"/>
      <c r="M37" s="14"/>
      <c r="N37" s="14"/>
      <c r="O37" s="113"/>
      <c r="P37" s="114"/>
      <c r="Q37" s="115"/>
      <c r="R37" s="113"/>
      <c r="S37" s="114"/>
      <c r="T37" s="115"/>
    </row>
    <row r="38" spans="1:20" ht="42.75" customHeight="1" x14ac:dyDescent="0.3">
      <c r="A38" s="138" t="s">
        <v>36</v>
      </c>
      <c r="B38" s="5"/>
      <c r="C38" s="42"/>
      <c r="D38" s="4">
        <v>15550</v>
      </c>
      <c r="E38" s="4">
        <v>16937</v>
      </c>
      <c r="F38" s="9"/>
      <c r="G38" s="4">
        <v>17810</v>
      </c>
      <c r="H38" s="4">
        <v>22857</v>
      </c>
      <c r="I38" s="17">
        <v>19000</v>
      </c>
      <c r="J38" s="5"/>
      <c r="K38" s="8">
        <v>-16000</v>
      </c>
      <c r="L38" s="9"/>
      <c r="M38" s="4">
        <v>17810</v>
      </c>
      <c r="N38" s="4">
        <v>22857</v>
      </c>
      <c r="O38" s="116">
        <v>45000</v>
      </c>
      <c r="P38" s="114"/>
      <c r="Q38" s="117">
        <v>-40550</v>
      </c>
      <c r="R38" s="116">
        <v>46543.28</v>
      </c>
      <c r="S38" s="114"/>
      <c r="T38" s="117">
        <v>40310.86</v>
      </c>
    </row>
    <row r="39" spans="1:20" ht="19.5" thickBot="1" x14ac:dyDescent="0.35">
      <c r="A39" s="135" t="s">
        <v>49</v>
      </c>
      <c r="B39" s="32"/>
      <c r="C39" s="65"/>
      <c r="D39" s="68" t="e">
        <f>(D38+#REF!)</f>
        <v>#REF!</v>
      </c>
      <c r="E39" s="66" t="e">
        <f>(#REF!+E38)</f>
        <v>#REF!</v>
      </c>
      <c r="F39" s="31"/>
      <c r="G39" s="66">
        <f>SUM(G38:G38)</f>
        <v>17810</v>
      </c>
      <c r="H39" s="66">
        <f>SUM(H38:H38)</f>
        <v>22857</v>
      </c>
      <c r="I39" s="63" t="e">
        <f>SUM(I38+#REF!)</f>
        <v>#REF!</v>
      </c>
      <c r="J39" s="32"/>
      <c r="K39" s="64" t="e">
        <f>SUM(K38+#REF!)</f>
        <v>#REF!</v>
      </c>
      <c r="L39" s="31"/>
      <c r="M39" s="66">
        <f>SUM(M38:M38)</f>
        <v>17810</v>
      </c>
      <c r="N39" s="66">
        <f>SUM(N38:N38)</f>
        <v>22857</v>
      </c>
      <c r="O39" s="118">
        <f>SUM(O38)</f>
        <v>45000</v>
      </c>
      <c r="P39" s="119"/>
      <c r="Q39" s="120">
        <f>SUM(Q38)</f>
        <v>-40550</v>
      </c>
      <c r="R39" s="118">
        <f>SUM(R38)</f>
        <v>46543.28</v>
      </c>
      <c r="S39" s="119"/>
      <c r="T39" s="120">
        <f>SUM(T38)</f>
        <v>40310.86</v>
      </c>
    </row>
    <row r="40" spans="1:20" ht="35.25" customHeight="1" thickTop="1" thickBot="1" x14ac:dyDescent="0.35">
      <c r="A40" s="136" t="s">
        <v>27</v>
      </c>
      <c r="B40" s="54"/>
      <c r="C40" s="56"/>
      <c r="D40" s="57" t="s">
        <v>44</v>
      </c>
      <c r="E40" s="57" t="s">
        <v>43</v>
      </c>
      <c r="F40" s="57"/>
      <c r="G40" s="57" t="s">
        <v>51</v>
      </c>
      <c r="H40" s="59" t="s">
        <v>52</v>
      </c>
      <c r="I40" s="55" t="s">
        <v>50</v>
      </c>
      <c r="J40" s="56"/>
      <c r="K40" s="57" t="s">
        <v>2</v>
      </c>
      <c r="L40" s="57"/>
      <c r="M40" s="57" t="s">
        <v>51</v>
      </c>
      <c r="N40" s="59" t="s">
        <v>52</v>
      </c>
      <c r="O40" s="110" t="s">
        <v>1</v>
      </c>
      <c r="P40" s="111"/>
      <c r="Q40" s="112" t="s">
        <v>2</v>
      </c>
      <c r="R40" s="110" t="s">
        <v>76</v>
      </c>
      <c r="S40" s="111"/>
      <c r="T40" s="112" t="s">
        <v>50</v>
      </c>
    </row>
    <row r="41" spans="1:20" ht="19.5" customHeight="1" thickTop="1" x14ac:dyDescent="0.3">
      <c r="A41" s="134" t="s">
        <v>11</v>
      </c>
      <c r="B41" s="5"/>
      <c r="C41" s="39"/>
      <c r="D41" s="20">
        <v>0</v>
      </c>
      <c r="E41" s="4">
        <v>32</v>
      </c>
      <c r="F41" s="30"/>
      <c r="G41" s="4"/>
      <c r="I41" s="6"/>
      <c r="J41" s="5"/>
      <c r="K41" s="4">
        <v>-100</v>
      </c>
      <c r="L41" s="30"/>
      <c r="M41" s="4"/>
      <c r="O41" s="113"/>
      <c r="P41" s="114"/>
      <c r="Q41" s="121">
        <v>-400</v>
      </c>
      <c r="R41" s="113"/>
      <c r="S41" s="114"/>
      <c r="T41" s="121">
        <v>300</v>
      </c>
    </row>
    <row r="42" spans="1:20" ht="20.25" customHeight="1" x14ac:dyDescent="0.3">
      <c r="A42" s="134" t="s">
        <v>31</v>
      </c>
      <c r="B42" s="5"/>
      <c r="C42" s="39"/>
      <c r="D42" s="10">
        <v>0</v>
      </c>
      <c r="E42" s="4">
        <v>299</v>
      </c>
      <c r="F42" s="28"/>
      <c r="G42" s="4">
        <v>310</v>
      </c>
      <c r="I42" s="6"/>
      <c r="J42" s="5"/>
      <c r="K42" s="4">
        <v>-300</v>
      </c>
      <c r="L42" s="28"/>
      <c r="M42" s="4">
        <v>310</v>
      </c>
      <c r="O42" s="113"/>
      <c r="P42" s="114"/>
      <c r="Q42" s="121">
        <v>-500</v>
      </c>
      <c r="R42" s="113"/>
      <c r="S42" s="114"/>
      <c r="T42" s="121">
        <v>332</v>
      </c>
    </row>
    <row r="43" spans="1:20" ht="19.5" customHeight="1" x14ac:dyDescent="0.3">
      <c r="A43" s="138" t="s">
        <v>28</v>
      </c>
      <c r="B43" s="5"/>
      <c r="C43" s="29"/>
      <c r="D43" s="10">
        <v>0</v>
      </c>
      <c r="E43" s="10">
        <v>507</v>
      </c>
      <c r="F43" s="28"/>
      <c r="G43" s="10"/>
      <c r="I43" s="6"/>
      <c r="J43" s="5"/>
      <c r="K43" s="7">
        <v>-500</v>
      </c>
      <c r="L43" s="28"/>
      <c r="M43" s="10"/>
      <c r="O43" s="113"/>
      <c r="P43" s="114"/>
      <c r="Q43" s="122">
        <v>-500</v>
      </c>
      <c r="R43" s="113"/>
      <c r="S43" s="114"/>
      <c r="T43" s="122">
        <v>0</v>
      </c>
    </row>
    <row r="44" spans="1:20" ht="19.5" customHeight="1" x14ac:dyDescent="0.3">
      <c r="A44" s="134" t="s">
        <v>17</v>
      </c>
      <c r="B44" s="5"/>
      <c r="C44" s="29"/>
      <c r="D44" s="10">
        <v>0</v>
      </c>
      <c r="E44" s="7">
        <v>480</v>
      </c>
      <c r="F44" s="28"/>
      <c r="G44" s="7">
        <v>480</v>
      </c>
      <c r="I44" s="6">
        <v>-480</v>
      </c>
      <c r="J44" s="5"/>
      <c r="K44" s="7">
        <v>-480</v>
      </c>
      <c r="L44" s="28"/>
      <c r="M44" s="7">
        <v>480</v>
      </c>
      <c r="O44" s="113"/>
      <c r="P44" s="114"/>
      <c r="Q44" s="122">
        <v>-500</v>
      </c>
      <c r="R44" s="113"/>
      <c r="S44" s="114"/>
      <c r="T44" s="122">
        <v>490</v>
      </c>
    </row>
    <row r="45" spans="1:20" ht="36" customHeight="1" x14ac:dyDescent="0.3">
      <c r="A45" s="138" t="s">
        <v>73</v>
      </c>
      <c r="B45" s="5"/>
      <c r="C45" s="29"/>
      <c r="D45" s="10">
        <v>0</v>
      </c>
      <c r="E45" s="7">
        <v>274</v>
      </c>
      <c r="F45" s="28"/>
      <c r="G45" s="7">
        <v>308</v>
      </c>
      <c r="I45" s="6"/>
      <c r="J45" s="5"/>
      <c r="K45" s="7">
        <v>-400</v>
      </c>
      <c r="L45" s="28"/>
      <c r="M45" s="7">
        <v>308</v>
      </c>
      <c r="O45" s="113"/>
      <c r="P45" s="114"/>
      <c r="Q45" s="122">
        <v>-600</v>
      </c>
      <c r="R45" s="113"/>
      <c r="S45" s="114"/>
      <c r="T45" s="122">
        <v>484</v>
      </c>
    </row>
    <row r="46" spans="1:20" ht="20.25" customHeight="1" thickBot="1" x14ac:dyDescent="0.35">
      <c r="A46" s="139" t="s">
        <v>39</v>
      </c>
      <c r="B46" s="32"/>
      <c r="C46" s="60"/>
      <c r="D46" s="61"/>
      <c r="E46" s="35">
        <f>SUM(E41:E45)</f>
        <v>1592</v>
      </c>
      <c r="F46" s="62"/>
      <c r="G46" s="35">
        <f>SUM(G41:G45)</f>
        <v>1098</v>
      </c>
      <c r="H46" s="38"/>
      <c r="I46" s="33"/>
      <c r="J46" s="32"/>
      <c r="K46" s="35">
        <f>SUM(K41:K45)</f>
        <v>-1780</v>
      </c>
      <c r="L46" s="62"/>
      <c r="M46" s="35">
        <f>SUM(M41:M45)</f>
        <v>1098</v>
      </c>
      <c r="N46" s="38"/>
      <c r="O46" s="118"/>
      <c r="P46" s="119"/>
      <c r="Q46" s="123">
        <f>SUM(Q41:Q45)</f>
        <v>-2500</v>
      </c>
      <c r="R46" s="118"/>
      <c r="S46" s="119"/>
      <c r="T46" s="123">
        <f>SUM(T41:T45)</f>
        <v>1606</v>
      </c>
    </row>
    <row r="47" spans="1:20" ht="47.25" customHeight="1" thickTop="1" thickBot="1" x14ac:dyDescent="0.35">
      <c r="A47" s="136" t="s">
        <v>32</v>
      </c>
      <c r="B47" s="54"/>
      <c r="C47" s="58"/>
      <c r="D47" s="57" t="s">
        <v>44</v>
      </c>
      <c r="E47" s="57" t="s">
        <v>43</v>
      </c>
      <c r="F47" s="57"/>
      <c r="G47" s="59" t="s">
        <v>51</v>
      </c>
      <c r="H47" s="59" t="s">
        <v>52</v>
      </c>
      <c r="I47" s="55" t="s">
        <v>1</v>
      </c>
      <c r="J47" s="56"/>
      <c r="K47" s="57" t="s">
        <v>2</v>
      </c>
      <c r="L47" s="57"/>
      <c r="M47" s="59" t="s">
        <v>51</v>
      </c>
      <c r="N47" s="59" t="s">
        <v>52</v>
      </c>
      <c r="O47" s="110" t="s">
        <v>1</v>
      </c>
      <c r="P47" s="111"/>
      <c r="Q47" s="112" t="s">
        <v>2</v>
      </c>
      <c r="R47" s="110" t="s">
        <v>76</v>
      </c>
      <c r="S47" s="111"/>
      <c r="T47" s="112" t="s">
        <v>50</v>
      </c>
    </row>
    <row r="48" spans="1:20" ht="9" customHeight="1" thickTop="1" x14ac:dyDescent="0.3">
      <c r="A48" s="134"/>
      <c r="B48" s="5"/>
      <c r="C48" s="29"/>
      <c r="D48" s="10">
        <v>0</v>
      </c>
      <c r="E48" s="15">
        <v>0</v>
      </c>
      <c r="F48" s="28"/>
      <c r="G48" s="15">
        <v>1798</v>
      </c>
      <c r="I48" s="6"/>
      <c r="J48" s="5"/>
      <c r="K48" s="7">
        <v>-1860</v>
      </c>
      <c r="L48" s="28"/>
      <c r="M48" s="15">
        <v>1798</v>
      </c>
      <c r="O48" s="113"/>
      <c r="P48" s="114"/>
      <c r="Q48" s="122"/>
      <c r="R48" s="113"/>
      <c r="S48" s="114"/>
      <c r="T48" s="122"/>
    </row>
    <row r="49" spans="1:252" ht="16.5" customHeight="1" thickTop="1" x14ac:dyDescent="0.3">
      <c r="A49" s="134" t="s">
        <v>46</v>
      </c>
      <c r="B49" s="5"/>
      <c r="C49" s="29"/>
      <c r="D49" s="10">
        <v>0</v>
      </c>
      <c r="E49" s="15">
        <v>72</v>
      </c>
      <c r="F49" s="28"/>
      <c r="G49" s="15">
        <v>101</v>
      </c>
      <c r="I49" s="6"/>
      <c r="J49" s="5"/>
      <c r="K49" s="7">
        <v>-300</v>
      </c>
      <c r="L49" s="28"/>
      <c r="M49" s="15">
        <v>101</v>
      </c>
      <c r="O49" s="113"/>
      <c r="P49" s="114"/>
      <c r="Q49" s="122">
        <v>-300</v>
      </c>
      <c r="R49" s="113"/>
      <c r="S49" s="114"/>
      <c r="T49" s="122">
        <v>88</v>
      </c>
    </row>
    <row r="50" spans="1:252" ht="16.5" customHeight="1" x14ac:dyDescent="0.3">
      <c r="A50" s="138" t="s">
        <v>69</v>
      </c>
      <c r="B50" s="5"/>
      <c r="C50" s="29"/>
      <c r="D50" s="10">
        <v>0</v>
      </c>
      <c r="E50" s="15">
        <v>130</v>
      </c>
      <c r="F50" s="28"/>
      <c r="G50" s="15"/>
      <c r="I50" s="6"/>
      <c r="J50" s="5"/>
      <c r="K50" s="7">
        <v>-250</v>
      </c>
      <c r="L50" s="28"/>
      <c r="M50" s="15"/>
      <c r="O50" s="113"/>
      <c r="P50" s="114"/>
      <c r="Q50" s="122">
        <v>-250</v>
      </c>
      <c r="R50" s="113"/>
      <c r="S50" s="114"/>
      <c r="T50" s="122">
        <v>0</v>
      </c>
    </row>
    <row r="51" spans="1:252" ht="16.5" customHeight="1" x14ac:dyDescent="0.3">
      <c r="A51" s="134" t="s">
        <v>35</v>
      </c>
      <c r="B51" s="5"/>
      <c r="C51" s="29"/>
      <c r="D51" s="10">
        <v>0</v>
      </c>
      <c r="E51" s="15">
        <v>0</v>
      </c>
      <c r="F51" s="28"/>
      <c r="G51" s="15">
        <v>93</v>
      </c>
      <c r="I51" s="6"/>
      <c r="J51" s="5"/>
      <c r="K51" s="7">
        <v>-800</v>
      </c>
      <c r="L51" s="28"/>
      <c r="M51" s="15">
        <v>93</v>
      </c>
      <c r="O51" s="113"/>
      <c r="P51" s="114"/>
      <c r="Q51" s="122">
        <v>-550</v>
      </c>
      <c r="R51" s="113"/>
      <c r="S51" s="114"/>
      <c r="T51" s="122"/>
    </row>
    <row r="52" spans="1:252" ht="57" customHeight="1" x14ac:dyDescent="0.3">
      <c r="A52" s="138" t="s">
        <v>47</v>
      </c>
      <c r="B52" s="5"/>
      <c r="C52" s="29"/>
      <c r="D52" s="10">
        <v>268</v>
      </c>
      <c r="E52" s="15">
        <v>1765</v>
      </c>
      <c r="F52" s="28"/>
      <c r="G52" s="15">
        <v>122</v>
      </c>
      <c r="H52" s="5"/>
      <c r="I52" s="6">
        <v>300</v>
      </c>
      <c r="J52" s="5"/>
      <c r="K52" s="7">
        <v>-3500</v>
      </c>
      <c r="L52" s="28"/>
      <c r="M52" s="15">
        <v>122</v>
      </c>
      <c r="N52" s="5"/>
      <c r="O52" s="113"/>
      <c r="P52" s="114"/>
      <c r="Q52" s="122"/>
      <c r="R52" s="113"/>
      <c r="S52" s="114"/>
      <c r="T52" s="122">
        <v>0</v>
      </c>
    </row>
    <row r="53" spans="1:252" ht="20.25" customHeight="1" x14ac:dyDescent="0.3">
      <c r="A53" s="134" t="s">
        <v>16</v>
      </c>
      <c r="B53" s="5"/>
      <c r="C53" s="43"/>
      <c r="D53" s="10">
        <v>0</v>
      </c>
      <c r="E53" s="11">
        <v>400</v>
      </c>
      <c r="F53" s="28"/>
      <c r="G53" s="11">
        <v>0</v>
      </c>
      <c r="I53" s="5"/>
      <c r="J53" s="5"/>
      <c r="K53" s="21">
        <v>-400</v>
      </c>
      <c r="L53" s="28"/>
      <c r="M53" s="11">
        <v>0</v>
      </c>
      <c r="O53" s="114"/>
      <c r="P53" s="114"/>
      <c r="Q53" s="124">
        <v>-400</v>
      </c>
      <c r="R53" s="114"/>
      <c r="S53" s="114"/>
      <c r="T53" s="124">
        <v>260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ht="34.5" customHeight="1" thickBot="1" x14ac:dyDescent="0.35">
      <c r="A54" s="139" t="s">
        <v>14</v>
      </c>
      <c r="B54" s="32"/>
      <c r="C54" s="44"/>
      <c r="D54" s="36" t="e">
        <f>SUM(D39:D53)</f>
        <v>#REF!</v>
      </c>
      <c r="E54" s="35" t="e">
        <f>SUM(E39:E53)</f>
        <v>#REF!</v>
      </c>
      <c r="F54" s="37"/>
      <c r="G54" s="35">
        <f>SUM(G48:G53)</f>
        <v>2114</v>
      </c>
      <c r="H54" s="32">
        <f>SUM(H48:H53)</f>
        <v>0</v>
      </c>
      <c r="I54" s="33"/>
      <c r="J54" s="32"/>
      <c r="K54" s="34">
        <f>(K46+K48+K49+K50+K51+K52+K53)</f>
        <v>-8890</v>
      </c>
      <c r="L54" s="37"/>
      <c r="M54" s="35">
        <f>SUM(M48:M53)</f>
        <v>2114</v>
      </c>
      <c r="N54" s="32">
        <f>SUM(N48:N53)</f>
        <v>0</v>
      </c>
      <c r="O54" s="118"/>
      <c r="P54" s="119"/>
      <c r="Q54" s="125">
        <f>(Q46+Q48+Q49+Q50+Q51+Q52+Q53)</f>
        <v>-4000</v>
      </c>
      <c r="R54" s="118"/>
      <c r="S54" s="119"/>
      <c r="T54" s="125">
        <f>(T46+T48+T49+T50+T51+T52+T53)</f>
        <v>1954</v>
      </c>
    </row>
    <row r="55" spans="1:252" ht="9.75" customHeight="1" thickTop="1" x14ac:dyDescent="0.3">
      <c r="A55" s="134"/>
      <c r="B55" s="5"/>
      <c r="C55" s="45"/>
      <c r="D55" s="46"/>
      <c r="E55" s="45"/>
      <c r="F55" s="46"/>
      <c r="G55" s="47"/>
      <c r="I55" s="6"/>
      <c r="J55" s="5"/>
      <c r="K55" s="45"/>
      <c r="L55" s="46"/>
      <c r="M55" s="47"/>
      <c r="O55" s="113"/>
      <c r="P55" s="114"/>
      <c r="Q55" s="126"/>
      <c r="R55" s="113"/>
      <c r="S55" s="114"/>
      <c r="T55" s="126"/>
    </row>
    <row r="56" spans="1:252" s="14" customFormat="1" ht="18.75" customHeight="1" x14ac:dyDescent="0.3">
      <c r="A56" s="137" t="s">
        <v>75</v>
      </c>
      <c r="B56" s="3"/>
      <c r="C56" s="48"/>
      <c r="D56" s="49" t="e">
        <f>SUM(D35+D54)</f>
        <v>#REF!</v>
      </c>
      <c r="E56" s="48" t="e">
        <f>SUM(E35+E54)</f>
        <v>#REF!</v>
      </c>
      <c r="F56" s="49"/>
      <c r="G56" s="51" t="s">
        <v>54</v>
      </c>
      <c r="H56" s="51" t="s">
        <v>55</v>
      </c>
      <c r="I56" s="11" t="e">
        <f>I35+I39+I52</f>
        <v>#REF!</v>
      </c>
      <c r="J56" s="3"/>
      <c r="K56" s="48"/>
      <c r="L56" s="49"/>
      <c r="M56" s="51" t="s">
        <v>54</v>
      </c>
      <c r="N56" s="51" t="s">
        <v>55</v>
      </c>
      <c r="O56" s="121">
        <f>O35+O39+O46+O54</f>
        <v>98789</v>
      </c>
      <c r="P56" s="114"/>
      <c r="Q56" s="126"/>
      <c r="R56" s="121">
        <f>R35+R39+R46+R54</f>
        <v>97879.28</v>
      </c>
      <c r="S56" s="114"/>
      <c r="T56" s="126"/>
    </row>
    <row r="57" spans="1:252" s="14" customFormat="1" ht="35.25" hidden="1" customHeight="1" thickBot="1" x14ac:dyDescent="0.35">
      <c r="A57" s="140" t="s">
        <v>66</v>
      </c>
      <c r="B57" s="3"/>
      <c r="C57" s="48"/>
      <c r="D57" s="50"/>
      <c r="E57" s="48"/>
      <c r="F57" s="50"/>
      <c r="G57" s="52">
        <f>(G54+G46+G39+G35)</f>
        <v>31513</v>
      </c>
      <c r="H57" s="53">
        <f>(H39+H35)</f>
        <v>31451</v>
      </c>
      <c r="I57" s="11">
        <f>I5</f>
        <v>0</v>
      </c>
      <c r="J57" s="3"/>
      <c r="K57" s="48"/>
      <c r="L57" s="50"/>
      <c r="M57" s="52">
        <f>(M54+M46+M39+M35)</f>
        <v>31513</v>
      </c>
      <c r="N57" s="53">
        <f>(N39+N35)</f>
        <v>31451</v>
      </c>
      <c r="O57" s="121"/>
      <c r="P57" s="114"/>
      <c r="Q57" s="126"/>
      <c r="R57" s="121"/>
      <c r="S57" s="114"/>
      <c r="T57" s="126"/>
    </row>
    <row r="58" spans="1:252" s="14" customFormat="1" ht="18" hidden="1" customHeight="1" x14ac:dyDescent="0.3">
      <c r="A58" s="137" t="s">
        <v>40</v>
      </c>
      <c r="B58" s="3"/>
      <c r="C58" s="48"/>
      <c r="D58" s="50"/>
      <c r="E58" s="48"/>
      <c r="F58" s="50"/>
      <c r="H58" s="5"/>
      <c r="I58" s="11" t="e">
        <f>SUM(I56:I57)</f>
        <v>#REF!</v>
      </c>
      <c r="J58" s="3"/>
      <c r="K58" s="48"/>
      <c r="L58" s="50"/>
      <c r="N58" s="5"/>
      <c r="O58" s="121">
        <f>SUM(O56:O57)</f>
        <v>98789</v>
      </c>
      <c r="P58" s="114"/>
      <c r="Q58" s="126"/>
      <c r="R58" s="121">
        <f>SUM(R56:R57)</f>
        <v>97879.28</v>
      </c>
      <c r="S58" s="114"/>
      <c r="T58" s="126"/>
    </row>
    <row r="59" spans="1:252" ht="28.5" customHeight="1" x14ac:dyDescent="0.3">
      <c r="A59" s="137" t="s">
        <v>38</v>
      </c>
      <c r="B59" s="3"/>
      <c r="C59" s="48"/>
      <c r="D59" s="50"/>
      <c r="E59" s="48"/>
      <c r="F59" s="50"/>
      <c r="G59" s="47"/>
      <c r="I59" s="11" t="e">
        <f>K35+K39+K46+K54</f>
        <v>#REF!</v>
      </c>
      <c r="J59" s="5"/>
      <c r="K59" s="48" t="e">
        <f>-I59</f>
        <v>#REF!</v>
      </c>
      <c r="L59" s="50"/>
      <c r="M59" s="47"/>
      <c r="O59" s="121">
        <f>Q35+Q39+Q46+Q54</f>
        <v>-98245</v>
      </c>
      <c r="P59" s="114"/>
      <c r="Q59" s="126"/>
      <c r="R59" s="121">
        <f>T35+T39+T46+T54</f>
        <v>91320.27</v>
      </c>
      <c r="S59" s="114"/>
      <c r="T59" s="126"/>
    </row>
    <row r="60" spans="1:252" ht="30.75" customHeight="1" thickBot="1" x14ac:dyDescent="0.35">
      <c r="A60" s="137" t="s">
        <v>15</v>
      </c>
      <c r="B60" s="3"/>
      <c r="C60" s="46"/>
      <c r="D60" s="46"/>
      <c r="E60" s="50"/>
      <c r="F60" s="46"/>
      <c r="G60" s="47"/>
      <c r="I60" s="23" t="e">
        <f>I58-K59</f>
        <v>#REF!</v>
      </c>
      <c r="J60" s="5"/>
      <c r="K60" s="46"/>
      <c r="L60" s="46"/>
      <c r="M60" s="47"/>
      <c r="O60" s="109">
        <f>O56+O59</f>
        <v>544</v>
      </c>
      <c r="P60" s="114"/>
      <c r="Q60" s="127"/>
      <c r="R60" s="109">
        <f>R56-R59</f>
        <v>6559.0099999999948</v>
      </c>
      <c r="S60" s="114"/>
      <c r="T60" s="109"/>
    </row>
    <row r="61" spans="1:252" s="22" customFormat="1" ht="27" customHeight="1" thickTop="1" x14ac:dyDescent="0.3">
      <c r="A61" s="141"/>
      <c r="B61" s="24"/>
      <c r="C61" s="46"/>
      <c r="D61" s="46"/>
      <c r="E61" s="46"/>
      <c r="F61" s="46"/>
      <c r="G61" s="47"/>
      <c r="H61" s="1"/>
      <c r="I61" s="24"/>
      <c r="J61" s="24"/>
      <c r="K61" s="46"/>
      <c r="L61" s="46"/>
      <c r="M61" s="47"/>
      <c r="N61" s="1"/>
      <c r="O61" s="24"/>
      <c r="P61" s="24"/>
      <c r="Q61" s="46"/>
      <c r="R61" s="24"/>
      <c r="S61" s="24"/>
      <c r="T61" s="46"/>
    </row>
    <row r="62" spans="1:252" x14ac:dyDescent="0.3">
      <c r="A62" s="134"/>
      <c r="B62" s="5"/>
      <c r="C62" s="46"/>
      <c r="D62" s="46"/>
      <c r="E62" s="46"/>
      <c r="F62" s="46"/>
      <c r="G62" s="47"/>
      <c r="I62" s="6"/>
      <c r="J62" s="5"/>
      <c r="K62" s="46"/>
      <c r="L62" s="46"/>
      <c r="M62" s="47"/>
      <c r="O62" s="6"/>
      <c r="P62" s="5"/>
      <c r="Q62" s="46"/>
      <c r="R62" s="6"/>
      <c r="S62" s="5"/>
      <c r="T62" s="46"/>
    </row>
  </sheetData>
  <pageMargins left="0.25" right="0.25" top="0.75" bottom="0.75" header="0.3" footer="0.3"/>
  <pageSetup orientation="portrait" r:id="rId1"/>
  <rowBreaks count="1" manualBreakCount="1">
    <brk id="35" max="16383" man="1"/>
  </rowBreaks>
  <ignoredErrors>
    <ignoredError sqref="D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7"/>
  <sheetViews>
    <sheetView workbookViewId="0">
      <selection activeCell="Y7" sqref="Y7"/>
    </sheetView>
  </sheetViews>
  <sheetFormatPr defaultColWidth="9.140625" defaultRowHeight="18.75" x14ac:dyDescent="0.3"/>
  <cols>
    <col min="1" max="1" width="43.28515625" style="142" customWidth="1"/>
    <col min="2" max="2" width="0.85546875" style="1" customWidth="1"/>
    <col min="3" max="3" width="1.42578125" style="1" hidden="1" customWidth="1"/>
    <col min="4" max="4" width="10.28515625" style="1" hidden="1" customWidth="1"/>
    <col min="5" max="5" width="10.7109375" style="1" hidden="1" customWidth="1"/>
    <col min="6" max="6" width="1.28515625" style="1" hidden="1" customWidth="1"/>
    <col min="7" max="7" width="10.85546875" style="1" hidden="1" customWidth="1"/>
    <col min="8" max="8" width="12.28515625" style="1" hidden="1" customWidth="1"/>
    <col min="9" max="9" width="12.5703125" style="2" hidden="1" customWidth="1"/>
    <col min="10" max="10" width="1" style="1" hidden="1" customWidth="1"/>
    <col min="11" max="11" width="11.7109375" style="1" hidden="1" customWidth="1"/>
    <col min="12" max="12" width="1.28515625" style="1" customWidth="1"/>
    <col min="13" max="13" width="10.85546875" style="1" hidden="1" customWidth="1"/>
    <col min="14" max="14" width="12.28515625" style="1" hidden="1" customWidth="1"/>
    <col min="15" max="15" width="10.7109375" style="2" customWidth="1"/>
    <col min="16" max="16" width="0.5703125" style="1" customWidth="1"/>
    <col min="17" max="17" width="12" style="1" customWidth="1"/>
    <col min="18" max="18" width="11" style="2" customWidth="1"/>
    <col min="19" max="19" width="0.5703125" style="1" customWidth="1"/>
    <col min="20" max="20" width="11.28515625" style="1" customWidth="1"/>
    <col min="21" max="21" width="12.28515625" style="1" bestFit="1" customWidth="1"/>
    <col min="22" max="22" width="11.42578125" style="1" bestFit="1" customWidth="1"/>
    <col min="23" max="16384" width="9.140625" style="1"/>
  </cols>
  <sheetData>
    <row r="1" spans="1:21" s="14" customFormat="1" ht="20.25" x14ac:dyDescent="0.3">
      <c r="A1" s="128" t="s">
        <v>81</v>
      </c>
      <c r="B1" s="69"/>
      <c r="C1" s="12"/>
      <c r="E1" s="13"/>
      <c r="I1" s="69"/>
      <c r="J1" s="69"/>
      <c r="K1" s="69"/>
      <c r="O1" s="69"/>
      <c r="P1" s="69"/>
      <c r="Q1" s="69"/>
      <c r="R1" s="69"/>
      <c r="S1" s="69"/>
      <c r="T1" s="69"/>
    </row>
    <row r="2" spans="1:21" s="14" customFormat="1" ht="6" customHeight="1" x14ac:dyDescent="0.3">
      <c r="A2" s="128"/>
      <c r="B2" s="69"/>
      <c r="C2" s="12"/>
      <c r="E2" s="13"/>
      <c r="I2" s="69"/>
      <c r="J2" s="69"/>
      <c r="K2" s="69"/>
      <c r="O2" s="69"/>
      <c r="P2" s="69"/>
      <c r="Q2" s="69"/>
      <c r="R2" s="69"/>
      <c r="S2" s="69"/>
      <c r="T2" s="69"/>
    </row>
    <row r="3" spans="1:21" s="14" customFormat="1" ht="3" customHeight="1" x14ac:dyDescent="0.3">
      <c r="A3" s="129"/>
      <c r="C3" s="13"/>
      <c r="E3" s="13"/>
      <c r="J3" s="13"/>
      <c r="K3" s="13"/>
      <c r="P3" s="13"/>
      <c r="Q3" s="13"/>
      <c r="S3" s="13"/>
      <c r="T3" s="13"/>
    </row>
    <row r="4" spans="1:21" s="14" customFormat="1" ht="40.5" customHeight="1" x14ac:dyDescent="0.3">
      <c r="A4" s="130" t="s">
        <v>0</v>
      </c>
      <c r="B4" s="72"/>
      <c r="C4" s="73"/>
      <c r="D4" s="73" t="s">
        <v>59</v>
      </c>
      <c r="E4" s="73" t="s">
        <v>58</v>
      </c>
      <c r="F4" s="73"/>
      <c r="G4" s="73" t="s">
        <v>53</v>
      </c>
      <c r="H4" s="74" t="s">
        <v>52</v>
      </c>
      <c r="I4" s="75" t="s">
        <v>60</v>
      </c>
      <c r="J4" s="76"/>
      <c r="K4" s="73" t="s">
        <v>61</v>
      </c>
      <c r="L4" s="73"/>
      <c r="M4" s="73" t="s">
        <v>53</v>
      </c>
      <c r="N4" s="74" t="s">
        <v>52</v>
      </c>
      <c r="O4" s="75" t="s">
        <v>77</v>
      </c>
      <c r="P4" s="76"/>
      <c r="Q4" s="73" t="s">
        <v>78</v>
      </c>
      <c r="R4" s="75" t="s">
        <v>79</v>
      </c>
      <c r="S4" s="76"/>
      <c r="T4" s="73" t="s">
        <v>80</v>
      </c>
    </row>
    <row r="5" spans="1:21" s="14" customFormat="1" ht="17.45" customHeight="1" x14ac:dyDescent="0.3">
      <c r="A5" s="131" t="s">
        <v>71</v>
      </c>
      <c r="B5" s="78"/>
      <c r="C5" s="79"/>
      <c r="D5" s="78"/>
      <c r="E5" s="80"/>
      <c r="F5" s="81"/>
      <c r="G5" s="82"/>
      <c r="H5" s="83"/>
      <c r="I5" s="80"/>
      <c r="J5" s="84" t="s">
        <v>3</v>
      </c>
      <c r="K5" s="80"/>
      <c r="L5" s="81"/>
      <c r="M5" s="82"/>
      <c r="N5" s="83"/>
      <c r="O5" s="98">
        <v>36000</v>
      </c>
      <c r="P5" s="84" t="s">
        <v>3</v>
      </c>
      <c r="Q5" s="99"/>
      <c r="R5" s="98"/>
      <c r="S5" s="84"/>
      <c r="T5" s="99"/>
    </row>
    <row r="6" spans="1:21" s="14" customFormat="1" ht="19.149999999999999" customHeight="1" x14ac:dyDescent="0.3">
      <c r="A6" s="132" t="s">
        <v>142</v>
      </c>
      <c r="B6" s="78"/>
      <c r="C6" s="79"/>
      <c r="D6" s="78"/>
      <c r="E6" s="80"/>
      <c r="F6" s="81"/>
      <c r="G6" s="82"/>
      <c r="H6" s="83"/>
      <c r="I6" s="80"/>
      <c r="J6" s="84"/>
      <c r="K6" s="80"/>
      <c r="L6" s="81"/>
      <c r="M6" s="82"/>
      <c r="N6" s="83"/>
      <c r="O6" s="98">
        <v>0</v>
      </c>
      <c r="P6" s="84"/>
      <c r="Q6" s="106">
        <v>-3000</v>
      </c>
      <c r="R6" s="98"/>
      <c r="S6" s="84"/>
      <c r="T6" s="106">
        <v>2680</v>
      </c>
      <c r="U6" s="198"/>
    </row>
    <row r="7" spans="1:21" ht="16.5" customHeight="1" x14ac:dyDescent="0.3">
      <c r="A7" s="133" t="s">
        <v>20</v>
      </c>
      <c r="B7" s="85"/>
      <c r="C7" s="79"/>
      <c r="D7" s="86">
        <v>0</v>
      </c>
      <c r="E7" s="87">
        <v>-300</v>
      </c>
      <c r="F7" s="88"/>
      <c r="G7" s="89">
        <v>350</v>
      </c>
      <c r="H7" s="90"/>
      <c r="I7" s="80">
        <v>0</v>
      </c>
      <c r="J7" s="91"/>
      <c r="K7" s="80">
        <v>-400</v>
      </c>
      <c r="L7" s="88"/>
      <c r="M7" s="89">
        <v>350</v>
      </c>
      <c r="N7" s="90"/>
      <c r="O7" s="99">
        <v>0</v>
      </c>
      <c r="P7" s="84"/>
      <c r="Q7" s="106">
        <v>0</v>
      </c>
      <c r="R7" s="99"/>
      <c r="S7" s="84"/>
      <c r="T7" s="106"/>
    </row>
    <row r="8" spans="1:21" ht="16.5" customHeight="1" x14ac:dyDescent="0.3">
      <c r="A8" s="133" t="s">
        <v>13</v>
      </c>
      <c r="B8" s="85"/>
      <c r="C8" s="79"/>
      <c r="D8" s="86">
        <v>0</v>
      </c>
      <c r="E8" s="87">
        <v>-856</v>
      </c>
      <c r="F8" s="88"/>
      <c r="G8" s="89">
        <v>174</v>
      </c>
      <c r="H8" s="90"/>
      <c r="I8" s="80">
        <v>0</v>
      </c>
      <c r="J8" s="91"/>
      <c r="K8" s="80">
        <v>-1500</v>
      </c>
      <c r="L8" s="88"/>
      <c r="M8" s="89">
        <v>174</v>
      </c>
      <c r="N8" s="90"/>
      <c r="O8" s="99">
        <v>0</v>
      </c>
      <c r="P8" s="84"/>
      <c r="Q8" s="106">
        <v>-200</v>
      </c>
      <c r="R8" s="99"/>
      <c r="S8" s="84"/>
      <c r="T8" s="106">
        <v>50</v>
      </c>
    </row>
    <row r="9" spans="1:21" ht="16.5" customHeight="1" x14ac:dyDescent="0.3">
      <c r="A9" s="133" t="s">
        <v>19</v>
      </c>
      <c r="B9" s="85"/>
      <c r="C9" s="79"/>
      <c r="D9" s="86">
        <v>0</v>
      </c>
      <c r="E9" s="87">
        <v>-638</v>
      </c>
      <c r="F9" s="88"/>
      <c r="G9" s="89"/>
      <c r="H9" s="90"/>
      <c r="I9" s="80">
        <v>0</v>
      </c>
      <c r="J9" s="91"/>
      <c r="K9" s="80">
        <v>-200</v>
      </c>
      <c r="L9" s="88"/>
      <c r="M9" s="89"/>
      <c r="N9" s="90"/>
      <c r="O9" s="99">
        <v>0</v>
      </c>
      <c r="P9" s="84"/>
      <c r="Q9" s="106">
        <v>-600</v>
      </c>
      <c r="R9" s="99"/>
      <c r="S9" s="84"/>
      <c r="T9" s="106"/>
    </row>
    <row r="10" spans="1:21" ht="16.5" customHeight="1" x14ac:dyDescent="0.3">
      <c r="A10" s="133" t="s">
        <v>23</v>
      </c>
      <c r="B10" s="85"/>
      <c r="C10" s="79"/>
      <c r="D10" s="89"/>
      <c r="E10" s="87">
        <v>-3176</v>
      </c>
      <c r="F10" s="92"/>
      <c r="G10" s="89">
        <v>1538</v>
      </c>
      <c r="H10" s="90"/>
      <c r="I10" s="80">
        <v>0</v>
      </c>
      <c r="J10" s="91"/>
      <c r="K10" s="80">
        <v>-4600</v>
      </c>
      <c r="L10" s="92"/>
      <c r="M10" s="89">
        <v>1538</v>
      </c>
      <c r="N10" s="90"/>
      <c r="O10" s="99">
        <v>0</v>
      </c>
      <c r="P10" s="84"/>
      <c r="Q10" s="106">
        <v>-1500</v>
      </c>
      <c r="R10" s="99"/>
      <c r="S10" s="84"/>
      <c r="T10" s="106">
        <v>331.5</v>
      </c>
    </row>
    <row r="11" spans="1:21" ht="16.5" customHeight="1" x14ac:dyDescent="0.3">
      <c r="A11" s="133" t="s">
        <v>25</v>
      </c>
      <c r="B11" s="85"/>
      <c r="C11" s="79"/>
      <c r="D11" s="89">
        <v>0</v>
      </c>
      <c r="E11" s="87">
        <v>0</v>
      </c>
      <c r="F11" s="92"/>
      <c r="G11" s="89"/>
      <c r="H11" s="90"/>
      <c r="I11" s="80">
        <v>0</v>
      </c>
      <c r="J11" s="85"/>
      <c r="K11" s="80">
        <v>-250</v>
      </c>
      <c r="L11" s="92"/>
      <c r="M11" s="89"/>
      <c r="N11" s="90"/>
      <c r="O11" s="99">
        <v>0</v>
      </c>
      <c r="P11" s="78"/>
      <c r="Q11" s="106">
        <v>-300</v>
      </c>
      <c r="R11" s="99"/>
      <c r="S11" s="78"/>
      <c r="T11" s="106"/>
    </row>
    <row r="12" spans="1:21" ht="16.5" customHeight="1" x14ac:dyDescent="0.3">
      <c r="A12" s="133" t="s">
        <v>7</v>
      </c>
      <c r="B12" s="85"/>
      <c r="C12" s="79"/>
      <c r="D12" s="86">
        <v>3702</v>
      </c>
      <c r="E12" s="87">
        <v>-1578</v>
      </c>
      <c r="F12" s="88"/>
      <c r="G12" s="89">
        <v>807</v>
      </c>
      <c r="H12" s="89">
        <v>1703</v>
      </c>
      <c r="I12" s="80">
        <v>3700</v>
      </c>
      <c r="J12" s="91"/>
      <c r="K12" s="80">
        <v>-2400</v>
      </c>
      <c r="L12" s="88"/>
      <c r="M12" s="89">
        <v>807</v>
      </c>
      <c r="N12" s="89">
        <v>1703</v>
      </c>
      <c r="O12" s="99">
        <v>500</v>
      </c>
      <c r="P12" s="84"/>
      <c r="Q12" s="106">
        <v>-350</v>
      </c>
      <c r="R12" s="99">
        <v>812.62</v>
      </c>
      <c r="S12" s="84"/>
      <c r="T12" s="106">
        <v>357</v>
      </c>
    </row>
    <row r="13" spans="1:21" ht="16.5" customHeight="1" x14ac:dyDescent="0.3">
      <c r="A13" s="133" t="s">
        <v>37</v>
      </c>
      <c r="B13" s="85"/>
      <c r="C13" s="79"/>
      <c r="D13" s="89">
        <v>8480</v>
      </c>
      <c r="E13" s="87">
        <v>-913</v>
      </c>
      <c r="F13" s="92"/>
      <c r="G13" s="89">
        <v>420</v>
      </c>
      <c r="H13" s="90"/>
      <c r="I13" s="80">
        <v>8000</v>
      </c>
      <c r="J13" s="91"/>
      <c r="K13" s="80">
        <v>-700</v>
      </c>
      <c r="L13" s="92"/>
      <c r="M13" s="89">
        <v>420</v>
      </c>
      <c r="N13" s="90"/>
      <c r="O13" s="99">
        <v>6500</v>
      </c>
      <c r="P13" s="84"/>
      <c r="Q13" s="106">
        <v>-1000</v>
      </c>
      <c r="R13" s="99"/>
      <c r="S13" s="84"/>
      <c r="T13" s="106">
        <v>393</v>
      </c>
    </row>
    <row r="14" spans="1:21" ht="18.75" customHeight="1" x14ac:dyDescent="0.3">
      <c r="A14" s="132" t="s">
        <v>141</v>
      </c>
      <c r="B14" s="85"/>
      <c r="C14" s="79"/>
      <c r="D14" s="89">
        <v>0</v>
      </c>
      <c r="E14" s="87">
        <v>-2100</v>
      </c>
      <c r="F14" s="92"/>
      <c r="G14" s="89"/>
      <c r="H14" s="90"/>
      <c r="I14" s="80">
        <v>0</v>
      </c>
      <c r="J14" s="91"/>
      <c r="K14" s="93">
        <v>-2100</v>
      </c>
      <c r="L14" s="92"/>
      <c r="M14" s="89"/>
      <c r="N14" s="90"/>
      <c r="O14" s="99">
        <v>0</v>
      </c>
      <c r="P14" s="84"/>
      <c r="Q14" s="107">
        <v>-1250</v>
      </c>
      <c r="R14" s="99">
        <v>0</v>
      </c>
      <c r="S14" s="84"/>
      <c r="T14" s="107">
        <v>1225</v>
      </c>
      <c r="U14" s="197"/>
    </row>
    <row r="15" spans="1:21" ht="16.5" customHeight="1" x14ac:dyDescent="0.3">
      <c r="A15" s="133" t="s">
        <v>18</v>
      </c>
      <c r="B15" s="85"/>
      <c r="C15" s="79"/>
      <c r="D15" s="89">
        <v>0</v>
      </c>
      <c r="E15" s="87">
        <v>-428</v>
      </c>
      <c r="F15" s="92"/>
      <c r="G15" s="89">
        <v>275</v>
      </c>
      <c r="H15" s="90"/>
      <c r="I15" s="80">
        <v>0</v>
      </c>
      <c r="J15" s="91"/>
      <c r="K15" s="80">
        <v>-500</v>
      </c>
      <c r="L15" s="92"/>
      <c r="M15" s="89">
        <v>275</v>
      </c>
      <c r="N15" s="90"/>
      <c r="O15" s="99">
        <v>100</v>
      </c>
      <c r="P15" s="84"/>
      <c r="Q15" s="106">
        <v>-160</v>
      </c>
      <c r="R15" s="99">
        <v>227.85</v>
      </c>
      <c r="S15" s="84"/>
      <c r="T15" s="106">
        <v>282.26</v>
      </c>
    </row>
    <row r="16" spans="1:21" ht="16.5" customHeight="1" x14ac:dyDescent="0.3">
      <c r="A16" s="133" t="s">
        <v>9</v>
      </c>
      <c r="B16" s="85"/>
      <c r="C16" s="79"/>
      <c r="D16" s="89"/>
      <c r="E16" s="87"/>
      <c r="F16" s="92"/>
      <c r="G16" s="89"/>
      <c r="H16" s="89">
        <v>198</v>
      </c>
      <c r="I16" s="80">
        <v>0</v>
      </c>
      <c r="J16" s="91"/>
      <c r="K16" s="80">
        <v>0</v>
      </c>
      <c r="L16" s="92"/>
      <c r="M16" s="89"/>
      <c r="N16" s="89">
        <v>198</v>
      </c>
      <c r="O16" s="99">
        <v>0</v>
      </c>
      <c r="P16" s="84"/>
      <c r="Q16" s="106">
        <v>0</v>
      </c>
      <c r="R16" s="99"/>
      <c r="S16" s="84"/>
      <c r="T16" s="106"/>
    </row>
    <row r="17" spans="1:20" ht="16.5" customHeight="1" x14ac:dyDescent="0.3">
      <c r="A17" s="133" t="s">
        <v>5</v>
      </c>
      <c r="B17" s="85"/>
      <c r="C17" s="79"/>
      <c r="D17" s="89"/>
      <c r="E17" s="87"/>
      <c r="F17" s="92"/>
      <c r="G17" s="89"/>
      <c r="H17" s="89"/>
      <c r="I17" s="80">
        <v>400</v>
      </c>
      <c r="J17" s="91"/>
      <c r="K17" s="80">
        <v>-400</v>
      </c>
      <c r="L17" s="92"/>
      <c r="M17" s="89"/>
      <c r="N17" s="89"/>
      <c r="O17" s="99">
        <v>500</v>
      </c>
      <c r="P17" s="84"/>
      <c r="Q17" s="106">
        <v>-400</v>
      </c>
      <c r="R17" s="99">
        <v>430</v>
      </c>
      <c r="S17" s="84"/>
      <c r="T17" s="106">
        <v>276</v>
      </c>
    </row>
    <row r="18" spans="1:20" ht="16.5" customHeight="1" x14ac:dyDescent="0.3">
      <c r="A18" s="133" t="s">
        <v>143</v>
      </c>
      <c r="B18" s="85"/>
      <c r="C18" s="79"/>
      <c r="D18" s="89">
        <v>3675</v>
      </c>
      <c r="E18" s="87">
        <v>-4018</v>
      </c>
      <c r="F18" s="92"/>
      <c r="G18" s="89">
        <v>1325</v>
      </c>
      <c r="H18" s="89">
        <v>1187</v>
      </c>
      <c r="I18" s="80">
        <v>0</v>
      </c>
      <c r="J18" s="91"/>
      <c r="K18" s="80">
        <v>-500</v>
      </c>
      <c r="L18" s="92"/>
      <c r="M18" s="89">
        <v>1325</v>
      </c>
      <c r="N18" s="89">
        <v>1187</v>
      </c>
      <c r="O18" s="99">
        <v>0</v>
      </c>
      <c r="P18" s="84"/>
      <c r="Q18" s="106">
        <v>0</v>
      </c>
      <c r="R18" s="99"/>
      <c r="S18" s="84"/>
      <c r="T18" s="106">
        <v>0</v>
      </c>
    </row>
    <row r="19" spans="1:20" ht="16.5" customHeight="1" x14ac:dyDescent="0.3">
      <c r="A19" s="133" t="s">
        <v>72</v>
      </c>
      <c r="B19" s="85"/>
      <c r="C19" s="79"/>
      <c r="D19" s="89"/>
      <c r="E19" s="87"/>
      <c r="F19" s="92"/>
      <c r="G19" s="89"/>
      <c r="H19" s="90"/>
      <c r="I19" s="80"/>
      <c r="J19" s="91"/>
      <c r="K19" s="80"/>
      <c r="L19" s="92"/>
      <c r="M19" s="89"/>
      <c r="N19" s="90"/>
      <c r="O19" s="99">
        <v>500</v>
      </c>
      <c r="P19" s="84"/>
      <c r="Q19" s="106">
        <v>-500</v>
      </c>
      <c r="R19" s="99">
        <v>13</v>
      </c>
      <c r="S19" s="84"/>
      <c r="T19" s="106">
        <v>300</v>
      </c>
    </row>
    <row r="20" spans="1:20" ht="16.5" customHeight="1" x14ac:dyDescent="0.3">
      <c r="A20" s="133" t="s">
        <v>83</v>
      </c>
      <c r="B20" s="85"/>
      <c r="C20" s="79"/>
      <c r="D20" s="89"/>
      <c r="E20" s="87"/>
      <c r="F20" s="92"/>
      <c r="G20" s="89"/>
      <c r="H20" s="90"/>
      <c r="I20" s="80">
        <v>0</v>
      </c>
      <c r="J20" s="91"/>
      <c r="K20" s="80">
        <v>-100</v>
      </c>
      <c r="L20" s="92"/>
      <c r="M20" s="89"/>
      <c r="N20" s="90"/>
      <c r="O20" s="99">
        <v>0</v>
      </c>
      <c r="P20" s="84"/>
      <c r="Q20" s="106">
        <v>-100</v>
      </c>
      <c r="R20" s="99"/>
      <c r="S20" s="84"/>
      <c r="T20" s="106"/>
    </row>
    <row r="21" spans="1:20" ht="16.5" customHeight="1" x14ac:dyDescent="0.3">
      <c r="A21" s="133" t="s">
        <v>82</v>
      </c>
      <c r="B21" s="85"/>
      <c r="C21" s="79"/>
      <c r="D21" s="89">
        <v>0</v>
      </c>
      <c r="E21" s="87">
        <v>-2825</v>
      </c>
      <c r="F21" s="92"/>
      <c r="G21" s="89">
        <v>2513</v>
      </c>
      <c r="H21" s="90"/>
      <c r="I21" s="80">
        <v>0</v>
      </c>
      <c r="J21" s="91"/>
      <c r="K21" s="80">
        <v>-4600</v>
      </c>
      <c r="L21" s="92"/>
      <c r="M21" s="89">
        <v>2513</v>
      </c>
      <c r="N21" s="90"/>
      <c r="O21" s="99">
        <v>0</v>
      </c>
      <c r="P21" s="84"/>
      <c r="Q21" s="106">
        <v>-2600</v>
      </c>
      <c r="R21" s="99"/>
      <c r="S21" s="84"/>
      <c r="T21" s="106">
        <v>520</v>
      </c>
    </row>
    <row r="22" spans="1:20" ht="16.5" customHeight="1" x14ac:dyDescent="0.3">
      <c r="A22" s="133" t="s">
        <v>138</v>
      </c>
      <c r="B22" s="85"/>
      <c r="C22" s="79"/>
      <c r="D22" s="86">
        <v>19464</v>
      </c>
      <c r="E22" s="87">
        <v>-22906</v>
      </c>
      <c r="F22" s="88"/>
      <c r="G22" s="89"/>
      <c r="H22" s="86">
        <v>2299</v>
      </c>
      <c r="I22" s="80">
        <v>15000</v>
      </c>
      <c r="J22" s="91"/>
      <c r="K22" s="80">
        <v>-14000</v>
      </c>
      <c r="L22" s="88"/>
      <c r="M22" s="89"/>
      <c r="N22" s="86">
        <v>2299</v>
      </c>
      <c r="O22" s="99">
        <v>16500</v>
      </c>
      <c r="P22" s="84"/>
      <c r="Q22" s="106">
        <v>-22500</v>
      </c>
      <c r="R22" s="99">
        <v>6671</v>
      </c>
      <c r="S22" s="84"/>
      <c r="T22" s="106">
        <v>22613.16</v>
      </c>
    </row>
    <row r="23" spans="1:20" ht="17.25" customHeight="1" x14ac:dyDescent="0.3">
      <c r="A23" s="132" t="s">
        <v>65</v>
      </c>
      <c r="B23" s="85"/>
      <c r="C23" s="79"/>
      <c r="D23" s="86">
        <v>0</v>
      </c>
      <c r="E23" s="87">
        <v>-903</v>
      </c>
      <c r="F23" s="88"/>
      <c r="G23" s="89"/>
      <c r="H23" s="90"/>
      <c r="I23" s="80">
        <v>0</v>
      </c>
      <c r="J23" s="91"/>
      <c r="K23" s="80">
        <v>-1400</v>
      </c>
      <c r="L23" s="88"/>
      <c r="M23" s="89"/>
      <c r="N23" s="90"/>
      <c r="O23" s="99">
        <v>0</v>
      </c>
      <c r="P23" s="84"/>
      <c r="Q23" s="106">
        <v>-600</v>
      </c>
      <c r="R23" s="99"/>
      <c r="S23" s="84"/>
      <c r="T23" s="106"/>
    </row>
    <row r="24" spans="1:20" ht="16.5" customHeight="1" x14ac:dyDescent="0.3">
      <c r="A24" s="133" t="s">
        <v>8</v>
      </c>
      <c r="B24" s="85"/>
      <c r="C24" s="79"/>
      <c r="D24" s="86">
        <v>1398</v>
      </c>
      <c r="E24" s="87">
        <v>0</v>
      </c>
      <c r="F24" s="88"/>
      <c r="G24" s="89"/>
      <c r="H24" s="89"/>
      <c r="I24" s="80">
        <v>1300</v>
      </c>
      <c r="J24" s="91"/>
      <c r="K24" s="80">
        <v>0</v>
      </c>
      <c r="L24" s="88"/>
      <c r="M24" s="89"/>
      <c r="N24" s="89"/>
      <c r="O24" s="99"/>
      <c r="P24" s="84"/>
      <c r="Q24" s="106">
        <v>-400</v>
      </c>
      <c r="R24" s="99"/>
      <c r="S24" s="84"/>
      <c r="T24" s="106">
        <v>370</v>
      </c>
    </row>
    <row r="25" spans="1:20" ht="16.5" customHeight="1" x14ac:dyDescent="0.3">
      <c r="A25" s="133" t="s">
        <v>4</v>
      </c>
      <c r="B25" s="85"/>
      <c r="C25" s="79"/>
      <c r="D25" s="86">
        <v>491</v>
      </c>
      <c r="E25" s="87">
        <v>-38</v>
      </c>
      <c r="F25" s="88"/>
      <c r="G25" s="89"/>
      <c r="H25" s="89">
        <v>145</v>
      </c>
      <c r="I25" s="80">
        <v>300</v>
      </c>
      <c r="J25" s="91"/>
      <c r="K25" s="80">
        <v>-50</v>
      </c>
      <c r="L25" s="88"/>
      <c r="M25" s="89"/>
      <c r="N25" s="89">
        <v>145</v>
      </c>
      <c r="O25" s="99">
        <v>75</v>
      </c>
      <c r="P25" s="84"/>
      <c r="Q25" s="106">
        <v>-40</v>
      </c>
      <c r="R25" s="99">
        <v>61.75</v>
      </c>
      <c r="S25" s="84"/>
      <c r="T25" s="106">
        <v>0</v>
      </c>
    </row>
    <row r="26" spans="1:20" ht="16.5" customHeight="1" x14ac:dyDescent="0.3">
      <c r="A26" s="133" t="s">
        <v>6</v>
      </c>
      <c r="B26" s="85"/>
      <c r="C26" s="95"/>
      <c r="D26" s="86">
        <v>3797</v>
      </c>
      <c r="E26" s="96">
        <v>-3724</v>
      </c>
      <c r="F26" s="88"/>
      <c r="G26" s="89">
        <v>3011</v>
      </c>
      <c r="H26" s="89">
        <v>2411</v>
      </c>
      <c r="I26" s="80">
        <v>3800</v>
      </c>
      <c r="J26" s="85"/>
      <c r="K26" s="97">
        <v>-3800</v>
      </c>
      <c r="L26" s="88"/>
      <c r="M26" s="89">
        <v>3011</v>
      </c>
      <c r="N26" s="89">
        <v>2411</v>
      </c>
      <c r="O26" s="99">
        <v>500</v>
      </c>
      <c r="P26" s="78"/>
      <c r="Q26" s="108">
        <v>-1000</v>
      </c>
      <c r="R26" s="99"/>
      <c r="S26" s="84"/>
      <c r="T26" s="106"/>
    </row>
    <row r="27" spans="1:20" ht="16.5" customHeight="1" x14ac:dyDescent="0.3">
      <c r="A27" s="133" t="s">
        <v>90</v>
      </c>
      <c r="B27" s="85"/>
      <c r="C27" s="95"/>
      <c r="D27" s="86"/>
      <c r="E27" s="96"/>
      <c r="F27" s="88"/>
      <c r="G27" s="89"/>
      <c r="H27" s="89"/>
      <c r="I27" s="80"/>
      <c r="J27" s="85"/>
      <c r="K27" s="97"/>
      <c r="L27" s="88"/>
      <c r="M27" s="89"/>
      <c r="N27" s="89"/>
      <c r="O27" s="99"/>
      <c r="P27" s="78"/>
      <c r="Q27" s="108">
        <v>-900</v>
      </c>
      <c r="R27" s="99"/>
      <c r="S27" s="84"/>
      <c r="T27" s="106">
        <v>475</v>
      </c>
    </row>
    <row r="28" spans="1:20" ht="16.5" customHeight="1" x14ac:dyDescent="0.3">
      <c r="A28" s="133" t="s">
        <v>87</v>
      </c>
      <c r="B28" s="85"/>
      <c r="C28" s="95"/>
      <c r="D28" s="86"/>
      <c r="E28" s="96"/>
      <c r="F28" s="88"/>
      <c r="G28" s="89"/>
      <c r="H28" s="89"/>
      <c r="I28" s="80"/>
      <c r="J28" s="85"/>
      <c r="K28" s="97"/>
      <c r="L28" s="88"/>
      <c r="M28" s="89"/>
      <c r="N28" s="89"/>
      <c r="O28" s="99"/>
      <c r="P28" s="78"/>
      <c r="Q28" s="108">
        <v>-800</v>
      </c>
      <c r="R28" s="99"/>
      <c r="S28" s="84"/>
      <c r="T28" s="106">
        <v>800</v>
      </c>
    </row>
    <row r="29" spans="1:20" ht="16.5" customHeight="1" x14ac:dyDescent="0.3">
      <c r="A29" s="133" t="s">
        <v>146</v>
      </c>
      <c r="B29" s="85"/>
      <c r="C29" s="95"/>
      <c r="D29" s="86">
        <v>3797</v>
      </c>
      <c r="E29" s="96">
        <v>-3724</v>
      </c>
      <c r="F29" s="88"/>
      <c r="G29" s="89">
        <v>3011</v>
      </c>
      <c r="H29" s="89">
        <v>2411</v>
      </c>
      <c r="I29" s="80">
        <v>3800</v>
      </c>
      <c r="J29" s="85"/>
      <c r="K29" s="97">
        <v>-3800</v>
      </c>
      <c r="L29" s="88"/>
      <c r="M29" s="89">
        <v>3011</v>
      </c>
      <c r="N29" s="89">
        <v>2411</v>
      </c>
      <c r="O29" s="99"/>
      <c r="P29" s="78"/>
      <c r="Q29" s="108">
        <v>-2500</v>
      </c>
      <c r="R29" s="99"/>
      <c r="S29" s="84"/>
      <c r="T29" s="106">
        <v>1800</v>
      </c>
    </row>
    <row r="30" spans="1:20" ht="16.5" customHeight="1" x14ac:dyDescent="0.3">
      <c r="A30" s="133" t="s">
        <v>88</v>
      </c>
      <c r="B30" s="85"/>
      <c r="C30" s="95"/>
      <c r="D30" s="86"/>
      <c r="E30" s="96"/>
      <c r="F30" s="88"/>
      <c r="G30" s="89"/>
      <c r="H30" s="89"/>
      <c r="I30" s="80"/>
      <c r="J30" s="85"/>
      <c r="K30" s="97"/>
      <c r="L30" s="88"/>
      <c r="M30" s="89"/>
      <c r="N30" s="89"/>
      <c r="O30" s="99"/>
      <c r="P30" s="78"/>
      <c r="Q30" s="108">
        <v>-2400</v>
      </c>
      <c r="R30" s="99"/>
      <c r="S30" s="84"/>
      <c r="T30" s="106">
        <v>1525</v>
      </c>
    </row>
    <row r="31" spans="1:20" ht="16.5" customHeight="1" x14ac:dyDescent="0.3">
      <c r="A31" s="133" t="s">
        <v>89</v>
      </c>
      <c r="B31" s="85"/>
      <c r="C31" s="95"/>
      <c r="D31" s="86"/>
      <c r="E31" s="96"/>
      <c r="F31" s="88"/>
      <c r="G31" s="89"/>
      <c r="H31" s="89"/>
      <c r="I31" s="80"/>
      <c r="J31" s="85"/>
      <c r="K31" s="97"/>
      <c r="L31" s="88"/>
      <c r="M31" s="89"/>
      <c r="N31" s="89"/>
      <c r="O31" s="99"/>
      <c r="P31" s="78"/>
      <c r="Q31" s="108">
        <v>-7600</v>
      </c>
      <c r="R31" s="99"/>
      <c r="S31" s="84"/>
      <c r="T31" s="106">
        <v>7630</v>
      </c>
    </row>
    <row r="32" spans="1:20" ht="16.5" customHeight="1" x14ac:dyDescent="0.3">
      <c r="A32" s="133" t="s">
        <v>86</v>
      </c>
      <c r="B32" s="85"/>
      <c r="C32" s="95"/>
      <c r="D32" s="86">
        <v>3797</v>
      </c>
      <c r="E32" s="96">
        <v>-3724</v>
      </c>
      <c r="F32" s="88"/>
      <c r="G32" s="89">
        <v>3011</v>
      </c>
      <c r="H32" s="89">
        <v>2411</v>
      </c>
      <c r="I32" s="80">
        <v>3800</v>
      </c>
      <c r="J32" s="85"/>
      <c r="K32" s="97">
        <v>-3800</v>
      </c>
      <c r="L32" s="88"/>
      <c r="M32" s="89">
        <v>3011</v>
      </c>
      <c r="N32" s="89">
        <v>2411</v>
      </c>
      <c r="O32" s="99"/>
      <c r="P32" s="78"/>
      <c r="Q32" s="108">
        <v>0</v>
      </c>
      <c r="R32" s="99"/>
      <c r="S32" s="78"/>
      <c r="T32" s="108"/>
    </row>
    <row r="33" spans="1:20" ht="16.5" customHeight="1" x14ac:dyDescent="0.3">
      <c r="A33" s="143"/>
      <c r="B33" s="26"/>
      <c r="C33" s="144"/>
      <c r="D33" s="145"/>
      <c r="E33" s="146"/>
      <c r="F33" s="147"/>
      <c r="G33" s="148"/>
      <c r="H33" s="148"/>
      <c r="I33" s="4"/>
      <c r="J33" s="26"/>
      <c r="K33" s="149"/>
      <c r="L33" s="147"/>
      <c r="M33" s="148"/>
      <c r="N33" s="148"/>
      <c r="O33" s="11"/>
      <c r="P33" s="27"/>
      <c r="Q33" s="150"/>
      <c r="R33" s="11"/>
      <c r="S33" s="27"/>
      <c r="T33" s="150"/>
    </row>
    <row r="34" spans="1:20" ht="9" customHeight="1" x14ac:dyDescent="0.3">
      <c r="A34" s="134"/>
      <c r="B34" s="5"/>
      <c r="C34" s="40"/>
      <c r="D34" s="5"/>
      <c r="E34" s="70"/>
      <c r="F34" s="9"/>
      <c r="G34" s="7"/>
      <c r="H34" s="16"/>
      <c r="I34" s="4"/>
      <c r="J34" s="5"/>
      <c r="K34" s="77"/>
      <c r="L34" s="9"/>
      <c r="M34" s="7"/>
      <c r="N34" s="16"/>
      <c r="O34" s="11"/>
      <c r="P34" s="3"/>
      <c r="Q34" s="102"/>
      <c r="R34" s="11"/>
      <c r="S34" s="3"/>
      <c r="T34" s="102"/>
    </row>
    <row r="35" spans="1:20" ht="16.5" customHeight="1" thickBot="1" x14ac:dyDescent="0.35">
      <c r="A35" s="135" t="s">
        <v>10</v>
      </c>
      <c r="B35" s="32"/>
      <c r="C35" s="44"/>
      <c r="D35" s="35">
        <f>SUM(D5:D22)</f>
        <v>35321</v>
      </c>
      <c r="E35" s="71">
        <f>SUM(E5:E32)</f>
        <v>-51851</v>
      </c>
      <c r="F35" s="60"/>
      <c r="G35" s="35">
        <f>SUM(G7:G32)</f>
        <v>16435</v>
      </c>
      <c r="H35" s="35">
        <f>SUM(H5:H32)</f>
        <v>12765</v>
      </c>
      <c r="I35" s="67">
        <f>SUM(I7:I32)</f>
        <v>40100</v>
      </c>
      <c r="J35" s="32"/>
      <c r="K35" s="34">
        <f>SUM(K5:K32)</f>
        <v>-45100</v>
      </c>
      <c r="L35" s="60"/>
      <c r="M35" s="35">
        <f>SUM(M7:M32)</f>
        <v>16435</v>
      </c>
      <c r="N35" s="35">
        <f>SUM(N5:N32)</f>
        <v>12765</v>
      </c>
      <c r="O35" s="103">
        <f>SUM(O5:O32)</f>
        <v>61175</v>
      </c>
      <c r="P35" s="104"/>
      <c r="Q35" s="105">
        <f>SUM(Q5:Q32)</f>
        <v>-50700</v>
      </c>
      <c r="R35" s="103">
        <f>SUM(R5:R32)</f>
        <v>8216.2200000000012</v>
      </c>
      <c r="S35" s="104"/>
      <c r="T35" s="105">
        <f>SUM(T5:T32)</f>
        <v>41627.919999999998</v>
      </c>
    </row>
    <row r="36" spans="1:20" ht="16.5" customHeight="1" thickTop="1" thickBot="1" x14ac:dyDescent="0.35">
      <c r="A36" s="151"/>
      <c r="B36" s="152"/>
      <c r="C36" s="153"/>
      <c r="D36" s="154"/>
      <c r="E36" s="155"/>
      <c r="F36" s="156"/>
      <c r="G36" s="154"/>
      <c r="H36" s="154"/>
      <c r="I36" s="157"/>
      <c r="J36" s="152"/>
      <c r="K36" s="158"/>
      <c r="L36" s="156"/>
      <c r="M36" s="154"/>
      <c r="N36" s="154"/>
      <c r="O36" s="159"/>
      <c r="P36" s="160"/>
      <c r="Q36" s="161"/>
      <c r="R36" s="159"/>
      <c r="S36" s="160"/>
      <c r="T36" s="161"/>
    </row>
    <row r="37" spans="1:20" ht="16.5" customHeight="1" thickTop="1" x14ac:dyDescent="0.3">
      <c r="A37" s="141" t="s">
        <v>135</v>
      </c>
      <c r="B37" s="26"/>
      <c r="C37" s="173"/>
      <c r="D37" s="174"/>
      <c r="E37" s="175"/>
      <c r="F37" s="176"/>
      <c r="G37" s="174"/>
      <c r="H37" s="174"/>
      <c r="I37" s="177"/>
      <c r="J37" s="26"/>
      <c r="K37" s="11"/>
      <c r="L37" s="176"/>
      <c r="M37" s="174"/>
      <c r="N37" s="174"/>
      <c r="O37" s="178"/>
      <c r="P37" s="179"/>
      <c r="Q37" s="180"/>
      <c r="R37" s="178">
        <v>50244</v>
      </c>
      <c r="S37" s="179"/>
    </row>
    <row r="38" spans="1:20" ht="16.5" customHeight="1" x14ac:dyDescent="0.3">
      <c r="A38" s="141" t="s">
        <v>136</v>
      </c>
      <c r="B38" s="26"/>
      <c r="C38" s="173"/>
      <c r="D38" s="174"/>
      <c r="E38" s="175"/>
      <c r="F38" s="176"/>
      <c r="G38" s="174"/>
      <c r="H38" s="174"/>
      <c r="I38" s="177"/>
      <c r="J38" s="26"/>
      <c r="K38" s="11"/>
      <c r="L38" s="176"/>
      <c r="M38" s="174"/>
      <c r="N38" s="174"/>
      <c r="O38" s="178"/>
      <c r="P38" s="179"/>
      <c r="Q38" s="180"/>
      <c r="S38" s="179"/>
      <c r="T38" s="180">
        <v>39083.4</v>
      </c>
    </row>
    <row r="39" spans="1:20" ht="16.5" customHeight="1" x14ac:dyDescent="0.3">
      <c r="A39" s="141" t="s">
        <v>137</v>
      </c>
      <c r="B39" s="26"/>
      <c r="C39" s="173"/>
      <c r="D39" s="174"/>
      <c r="E39" s="175"/>
      <c r="F39" s="176"/>
      <c r="G39" s="174"/>
      <c r="H39" s="174"/>
      <c r="I39" s="177"/>
      <c r="J39" s="26"/>
      <c r="K39" s="11"/>
      <c r="L39" s="176"/>
      <c r="M39" s="174"/>
      <c r="N39" s="174"/>
      <c r="O39" s="178"/>
      <c r="P39" s="179"/>
      <c r="Q39" s="180"/>
      <c r="R39" s="178"/>
      <c r="S39" s="179"/>
      <c r="T39" s="180"/>
    </row>
    <row r="40" spans="1:20" ht="10.15" customHeight="1" x14ac:dyDescent="0.3">
      <c r="A40" s="162"/>
      <c r="B40" s="163"/>
      <c r="C40" s="164"/>
      <c r="D40" s="165"/>
      <c r="E40" s="166"/>
      <c r="F40" s="167"/>
      <c r="G40" s="165"/>
      <c r="H40" s="165"/>
      <c r="I40" s="168"/>
      <c r="J40" s="163"/>
      <c r="K40" s="169"/>
      <c r="L40" s="167"/>
      <c r="M40" s="165"/>
      <c r="N40" s="165"/>
      <c r="O40" s="170"/>
      <c r="P40" s="171"/>
      <c r="Q40" s="172"/>
      <c r="R40" s="170"/>
      <c r="S40" s="171"/>
      <c r="T40" s="172"/>
    </row>
    <row r="41" spans="1:20" ht="39.6" customHeight="1" thickBot="1" x14ac:dyDescent="0.35">
      <c r="A41" s="136" t="s">
        <v>48</v>
      </c>
      <c r="B41" s="54"/>
      <c r="C41" s="56"/>
      <c r="D41" s="57" t="s">
        <v>44</v>
      </c>
      <c r="E41" s="57" t="s">
        <v>43</v>
      </c>
      <c r="F41" s="57"/>
      <c r="G41" s="57" t="s">
        <v>56</v>
      </c>
      <c r="H41" s="57" t="s">
        <v>57</v>
      </c>
      <c r="I41" s="55" t="s">
        <v>1</v>
      </c>
      <c r="J41" s="56"/>
      <c r="K41" s="57" t="s">
        <v>2</v>
      </c>
      <c r="L41" s="57"/>
      <c r="M41" s="57" t="s">
        <v>56</v>
      </c>
      <c r="N41" s="57" t="s">
        <v>57</v>
      </c>
      <c r="O41" s="110" t="s">
        <v>1</v>
      </c>
      <c r="P41" s="111"/>
      <c r="Q41" s="112" t="s">
        <v>2</v>
      </c>
      <c r="R41" s="110" t="s">
        <v>76</v>
      </c>
      <c r="S41" s="111"/>
      <c r="T41" s="112" t="s">
        <v>50</v>
      </c>
    </row>
    <row r="42" spans="1:20" ht="16.5" customHeight="1" thickTop="1" x14ac:dyDescent="0.3">
      <c r="A42" s="137" t="s">
        <v>148</v>
      </c>
      <c r="B42" s="5"/>
      <c r="C42" s="41"/>
      <c r="D42" s="19"/>
      <c r="E42" s="18"/>
      <c r="F42" s="25"/>
      <c r="G42" s="14"/>
      <c r="H42" s="14"/>
      <c r="I42" s="6"/>
      <c r="J42" s="5"/>
      <c r="K42" s="24"/>
      <c r="L42" s="25"/>
      <c r="M42" s="14"/>
      <c r="N42" s="14"/>
      <c r="O42" s="113"/>
      <c r="P42" s="114"/>
      <c r="Q42" s="115"/>
      <c r="R42" s="113">
        <v>26930</v>
      </c>
      <c r="S42" s="114"/>
      <c r="T42" s="115">
        <v>25360</v>
      </c>
    </row>
    <row r="43" spans="1:20" ht="16.5" customHeight="1" x14ac:dyDescent="0.3">
      <c r="A43" s="137" t="s">
        <v>147</v>
      </c>
      <c r="B43" s="5"/>
      <c r="C43" s="41"/>
      <c r="D43" s="19"/>
      <c r="E43" s="18"/>
      <c r="F43" s="25"/>
      <c r="G43" s="14"/>
      <c r="H43" s="14"/>
      <c r="I43" s="6"/>
      <c r="J43" s="5"/>
      <c r="K43" s="24"/>
      <c r="L43" s="25"/>
      <c r="M43" s="14"/>
      <c r="N43" s="14"/>
      <c r="O43" s="113"/>
      <c r="P43" s="114"/>
      <c r="Q43" s="115"/>
      <c r="R43" s="113"/>
      <c r="S43" s="114"/>
      <c r="T43" s="115">
        <v>1804</v>
      </c>
    </row>
    <row r="44" spans="1:20" ht="42.75" customHeight="1" x14ac:dyDescent="0.3">
      <c r="A44" s="138" t="s">
        <v>149</v>
      </c>
      <c r="B44" s="5"/>
      <c r="C44" s="42"/>
      <c r="D44" s="4">
        <v>15550</v>
      </c>
      <c r="E44" s="4">
        <v>16937</v>
      </c>
      <c r="F44" s="9"/>
      <c r="G44" s="4">
        <v>17810</v>
      </c>
      <c r="H44" s="4">
        <v>22857</v>
      </c>
      <c r="I44" s="17">
        <v>19000</v>
      </c>
      <c r="J44" s="5"/>
      <c r="K44" s="8">
        <v>-16000</v>
      </c>
      <c r="L44" s="9"/>
      <c r="M44" s="4">
        <v>17810</v>
      </c>
      <c r="N44" s="4">
        <v>22857</v>
      </c>
      <c r="O44" s="116">
        <v>32000</v>
      </c>
      <c r="P44" s="114"/>
      <c r="Q44" s="117">
        <v>-30500</v>
      </c>
      <c r="R44" s="116"/>
      <c r="S44" s="114"/>
      <c r="T44" s="199">
        <v>1814</v>
      </c>
    </row>
    <row r="45" spans="1:20" ht="19.5" thickBot="1" x14ac:dyDescent="0.35">
      <c r="A45" s="135" t="s">
        <v>49</v>
      </c>
      <c r="B45" s="32"/>
      <c r="C45" s="65"/>
      <c r="D45" s="68" t="e">
        <f>(D44+#REF!)</f>
        <v>#REF!</v>
      </c>
      <c r="E45" s="66" t="e">
        <f>(#REF!+E44)</f>
        <v>#REF!</v>
      </c>
      <c r="F45" s="31"/>
      <c r="G45" s="66">
        <f>SUM(G44:G44)</f>
        <v>17810</v>
      </c>
      <c r="H45" s="66">
        <f>SUM(H44:H44)</f>
        <v>22857</v>
      </c>
      <c r="I45" s="63" t="e">
        <f>SUM(I44+#REF!)</f>
        <v>#REF!</v>
      </c>
      <c r="J45" s="32"/>
      <c r="K45" s="64" t="e">
        <f>SUM(K44+#REF!)</f>
        <v>#REF!</v>
      </c>
      <c r="L45" s="31"/>
      <c r="M45" s="66">
        <f>SUM(M44:M44)</f>
        <v>17810</v>
      </c>
      <c r="N45" s="66">
        <f>SUM(N44:N44)</f>
        <v>22857</v>
      </c>
      <c r="O45" s="118">
        <f>SUM(O44)</f>
        <v>32000</v>
      </c>
      <c r="P45" s="119"/>
      <c r="Q45" s="120">
        <f>SUM(Q44)</f>
        <v>-30500</v>
      </c>
      <c r="R45" s="118">
        <f>SUM(R42+R44)</f>
        <v>26930</v>
      </c>
      <c r="S45" s="119"/>
      <c r="T45" s="120">
        <f>SUM(T42+T44)</f>
        <v>27174</v>
      </c>
    </row>
    <row r="46" spans="1:20" ht="35.25" customHeight="1" thickTop="1" thickBot="1" x14ac:dyDescent="0.35">
      <c r="A46" s="136" t="s">
        <v>27</v>
      </c>
      <c r="B46" s="54"/>
      <c r="C46" s="56"/>
      <c r="D46" s="57" t="s">
        <v>44</v>
      </c>
      <c r="E46" s="57" t="s">
        <v>43</v>
      </c>
      <c r="F46" s="57"/>
      <c r="G46" s="57" t="s">
        <v>51</v>
      </c>
      <c r="H46" s="59" t="s">
        <v>52</v>
      </c>
      <c r="I46" s="55" t="s">
        <v>50</v>
      </c>
      <c r="J46" s="56"/>
      <c r="K46" s="57" t="s">
        <v>2</v>
      </c>
      <c r="L46" s="57"/>
      <c r="M46" s="57" t="s">
        <v>51</v>
      </c>
      <c r="N46" s="59" t="s">
        <v>52</v>
      </c>
      <c r="O46" s="110" t="s">
        <v>1</v>
      </c>
      <c r="P46" s="111"/>
      <c r="Q46" s="112" t="s">
        <v>2</v>
      </c>
      <c r="R46" s="110" t="s">
        <v>76</v>
      </c>
      <c r="S46" s="111"/>
      <c r="T46" s="112" t="s">
        <v>50</v>
      </c>
    </row>
    <row r="47" spans="1:20" ht="19.5" customHeight="1" thickTop="1" x14ac:dyDescent="0.3">
      <c r="A47" s="134" t="s">
        <v>11</v>
      </c>
      <c r="B47" s="5"/>
      <c r="C47" s="39"/>
      <c r="D47" s="20">
        <v>0</v>
      </c>
      <c r="E47" s="4">
        <v>32</v>
      </c>
      <c r="F47" s="30"/>
      <c r="G47" s="4"/>
      <c r="I47" s="6"/>
      <c r="J47" s="5"/>
      <c r="K47" s="4">
        <v>-100</v>
      </c>
      <c r="L47" s="30"/>
      <c r="M47" s="4"/>
      <c r="O47" s="113"/>
      <c r="P47" s="114"/>
      <c r="Q47" s="121">
        <v>-100</v>
      </c>
      <c r="R47" s="113"/>
      <c r="S47" s="114"/>
      <c r="T47" s="121"/>
    </row>
    <row r="48" spans="1:20" ht="17.25" customHeight="1" x14ac:dyDescent="0.3">
      <c r="A48" s="134" t="s">
        <v>31</v>
      </c>
      <c r="B48" s="5"/>
      <c r="C48" s="39"/>
      <c r="D48" s="10">
        <v>0</v>
      </c>
      <c r="E48" s="4">
        <v>299</v>
      </c>
      <c r="F48" s="28"/>
      <c r="G48" s="4">
        <v>310</v>
      </c>
      <c r="I48" s="6"/>
      <c r="J48" s="5"/>
      <c r="K48" s="4">
        <v>-300</v>
      </c>
      <c r="L48" s="28"/>
      <c r="M48" s="4">
        <v>310</v>
      </c>
      <c r="O48" s="113"/>
      <c r="P48" s="114"/>
      <c r="Q48" s="121">
        <v>-600</v>
      </c>
      <c r="R48" s="113"/>
      <c r="S48" s="114"/>
      <c r="T48" s="121">
        <v>555</v>
      </c>
    </row>
    <row r="49" spans="1:252" ht="16.5" customHeight="1" x14ac:dyDescent="0.3">
      <c r="A49" s="138" t="s">
        <v>28</v>
      </c>
      <c r="B49" s="5"/>
      <c r="C49" s="29"/>
      <c r="D49" s="10">
        <v>0</v>
      </c>
      <c r="E49" s="10">
        <v>507</v>
      </c>
      <c r="F49" s="28"/>
      <c r="G49" s="10"/>
      <c r="I49" s="6"/>
      <c r="J49" s="5"/>
      <c r="K49" s="7">
        <v>-500</v>
      </c>
      <c r="L49" s="28"/>
      <c r="M49" s="10"/>
      <c r="O49" s="113"/>
      <c r="P49" s="114"/>
      <c r="Q49" s="122">
        <v>-1500</v>
      </c>
      <c r="R49" s="113"/>
      <c r="S49" s="114"/>
      <c r="T49" s="122"/>
    </row>
    <row r="50" spans="1:252" ht="16.5" customHeight="1" x14ac:dyDescent="0.3">
      <c r="A50" s="134" t="s">
        <v>17</v>
      </c>
      <c r="B50" s="5"/>
      <c r="C50" s="29"/>
      <c r="D50" s="10">
        <v>0</v>
      </c>
      <c r="E50" s="7">
        <v>480</v>
      </c>
      <c r="F50" s="28"/>
      <c r="G50" s="7">
        <v>480</v>
      </c>
      <c r="I50" s="6">
        <v>-480</v>
      </c>
      <c r="J50" s="5"/>
      <c r="K50" s="7">
        <v>-480</v>
      </c>
      <c r="L50" s="28"/>
      <c r="M50" s="7">
        <v>480</v>
      </c>
      <c r="O50" s="113"/>
      <c r="P50" s="114"/>
      <c r="Q50" s="122">
        <v>-500</v>
      </c>
      <c r="R50" s="113"/>
      <c r="S50" s="114"/>
      <c r="T50" s="122">
        <v>490</v>
      </c>
    </row>
    <row r="51" spans="1:252" ht="36" customHeight="1" x14ac:dyDescent="0.3">
      <c r="A51" s="138" t="s">
        <v>73</v>
      </c>
      <c r="B51" s="5"/>
      <c r="C51" s="29"/>
      <c r="D51" s="10">
        <v>0</v>
      </c>
      <c r="E51" s="7">
        <v>274</v>
      </c>
      <c r="F51" s="28"/>
      <c r="G51" s="7">
        <v>308</v>
      </c>
      <c r="I51" s="6"/>
      <c r="J51" s="5"/>
      <c r="K51" s="7">
        <v>-400</v>
      </c>
      <c r="L51" s="28"/>
      <c r="M51" s="7">
        <v>308</v>
      </c>
      <c r="O51" s="113"/>
      <c r="P51" s="114"/>
      <c r="Q51" s="122">
        <v>-200</v>
      </c>
      <c r="R51" s="113"/>
      <c r="S51" s="114"/>
      <c r="T51" s="122">
        <v>77</v>
      </c>
    </row>
    <row r="52" spans="1:252" ht="20.25" customHeight="1" thickBot="1" x14ac:dyDescent="0.35">
      <c r="A52" s="139" t="s">
        <v>39</v>
      </c>
      <c r="B52" s="32"/>
      <c r="C52" s="60"/>
      <c r="D52" s="61"/>
      <c r="E52" s="35">
        <f>SUM(E47:E51)</f>
        <v>1592</v>
      </c>
      <c r="F52" s="62"/>
      <c r="G52" s="35">
        <f>SUM(G47:G51)</f>
        <v>1098</v>
      </c>
      <c r="H52" s="38"/>
      <c r="I52" s="33"/>
      <c r="J52" s="32"/>
      <c r="K52" s="35">
        <f>SUM(K47:K51)</f>
        <v>-1780</v>
      </c>
      <c r="L52" s="62"/>
      <c r="M52" s="35">
        <f>SUM(M47:M51)</f>
        <v>1098</v>
      </c>
      <c r="N52" s="38"/>
      <c r="O52" s="118"/>
      <c r="P52" s="119"/>
      <c r="Q52" s="123">
        <f>SUM(Q47:Q51)</f>
        <v>-2900</v>
      </c>
      <c r="R52" s="118"/>
      <c r="S52" s="119"/>
      <c r="T52" s="123">
        <f>SUM(T47:T51)</f>
        <v>1122</v>
      </c>
    </row>
    <row r="53" spans="1:252" ht="47.25" customHeight="1" thickTop="1" thickBot="1" x14ac:dyDescent="0.35">
      <c r="A53" s="136" t="s">
        <v>32</v>
      </c>
      <c r="B53" s="54"/>
      <c r="C53" s="58"/>
      <c r="D53" s="57" t="s">
        <v>44</v>
      </c>
      <c r="E53" s="57" t="s">
        <v>43</v>
      </c>
      <c r="F53" s="57"/>
      <c r="G53" s="59" t="s">
        <v>51</v>
      </c>
      <c r="H53" s="59" t="s">
        <v>52</v>
      </c>
      <c r="I53" s="55" t="s">
        <v>1</v>
      </c>
      <c r="J53" s="56"/>
      <c r="K53" s="57" t="s">
        <v>2</v>
      </c>
      <c r="L53" s="57"/>
      <c r="M53" s="59" t="s">
        <v>51</v>
      </c>
      <c r="N53" s="59" t="s">
        <v>52</v>
      </c>
      <c r="O53" s="110" t="s">
        <v>1</v>
      </c>
      <c r="P53" s="111"/>
      <c r="Q53" s="112" t="s">
        <v>2</v>
      </c>
      <c r="R53" s="110" t="s">
        <v>76</v>
      </c>
      <c r="S53" s="111"/>
      <c r="T53" s="112" t="s">
        <v>50</v>
      </c>
    </row>
    <row r="54" spans="1:252" ht="9" customHeight="1" thickTop="1" x14ac:dyDescent="0.3">
      <c r="A54" s="134"/>
      <c r="B54" s="5"/>
      <c r="C54" s="29"/>
      <c r="D54" s="10">
        <v>0</v>
      </c>
      <c r="E54" s="20">
        <v>0</v>
      </c>
      <c r="F54" s="28"/>
      <c r="G54" s="20">
        <v>1798</v>
      </c>
      <c r="I54" s="6"/>
      <c r="J54" s="5"/>
      <c r="K54" s="7">
        <v>-1860</v>
      </c>
      <c r="L54" s="28"/>
      <c r="M54" s="20">
        <v>1798</v>
      </c>
      <c r="O54" s="113"/>
      <c r="P54" s="114"/>
      <c r="Q54" s="122"/>
      <c r="R54" s="113"/>
      <c r="S54" s="114"/>
      <c r="T54" s="122"/>
    </row>
    <row r="55" spans="1:252" ht="16.5" customHeight="1" x14ac:dyDescent="0.3">
      <c r="A55" s="134" t="s">
        <v>46</v>
      </c>
      <c r="B55" s="5"/>
      <c r="C55" s="29"/>
      <c r="D55" s="10">
        <v>0</v>
      </c>
      <c r="E55" s="20">
        <v>72</v>
      </c>
      <c r="F55" s="28"/>
      <c r="G55" s="20">
        <v>101</v>
      </c>
      <c r="I55" s="6"/>
      <c r="J55" s="5"/>
      <c r="K55" s="7">
        <v>-300</v>
      </c>
      <c r="L55" s="28"/>
      <c r="M55" s="20">
        <v>101</v>
      </c>
      <c r="O55" s="113"/>
      <c r="P55" s="114"/>
      <c r="Q55" s="122">
        <v>-50</v>
      </c>
      <c r="R55" s="113"/>
      <c r="S55" s="114"/>
      <c r="T55" s="122">
        <v>12</v>
      </c>
    </row>
    <row r="56" spans="1:252" ht="16.5" customHeight="1" x14ac:dyDescent="0.3">
      <c r="A56" s="138" t="s">
        <v>84</v>
      </c>
      <c r="B56" s="5"/>
      <c r="C56" s="29"/>
      <c r="D56" s="10">
        <v>0</v>
      </c>
      <c r="E56" s="20">
        <v>130</v>
      </c>
      <c r="F56" s="28"/>
      <c r="G56" s="20"/>
      <c r="I56" s="6"/>
      <c r="J56" s="5"/>
      <c r="K56" s="7">
        <v>-250</v>
      </c>
      <c r="L56" s="28"/>
      <c r="M56" s="20"/>
      <c r="O56" s="113"/>
      <c r="P56" s="114"/>
      <c r="Q56" s="122">
        <v>-500</v>
      </c>
      <c r="R56" s="113"/>
      <c r="S56" s="114"/>
      <c r="T56" s="122">
        <v>478</v>
      </c>
    </row>
    <row r="57" spans="1:252" ht="16.5" customHeight="1" x14ac:dyDescent="0.3">
      <c r="A57" s="134" t="s">
        <v>35</v>
      </c>
      <c r="B57" s="5"/>
      <c r="C57" s="29"/>
      <c r="D57" s="10">
        <v>0</v>
      </c>
      <c r="E57" s="20">
        <v>0</v>
      </c>
      <c r="F57" s="28"/>
      <c r="G57" s="20">
        <v>93</v>
      </c>
      <c r="I57" s="6"/>
      <c r="J57" s="5"/>
      <c r="K57" s="7">
        <v>-800</v>
      </c>
      <c r="L57" s="28"/>
      <c r="M57" s="20">
        <v>93</v>
      </c>
      <c r="O57" s="113"/>
      <c r="P57" s="114"/>
      <c r="Q57" s="122">
        <v>-100</v>
      </c>
      <c r="R57" s="113"/>
      <c r="S57" s="114"/>
      <c r="T57" s="122"/>
    </row>
    <row r="58" spans="1:252" ht="48" customHeight="1" x14ac:dyDescent="0.3">
      <c r="A58" s="138" t="s">
        <v>85</v>
      </c>
      <c r="B58" s="5"/>
      <c r="C58" s="29"/>
      <c r="D58" s="10">
        <v>268</v>
      </c>
      <c r="E58" s="20">
        <v>1765</v>
      </c>
      <c r="F58" s="28"/>
      <c r="G58" s="20">
        <v>122</v>
      </c>
      <c r="H58" s="5"/>
      <c r="I58" s="6">
        <v>300</v>
      </c>
      <c r="J58" s="5"/>
      <c r="K58" s="7">
        <v>-3500</v>
      </c>
      <c r="L58" s="28"/>
      <c r="M58" s="20">
        <v>122</v>
      </c>
      <c r="N58" s="5"/>
      <c r="O58" s="113"/>
      <c r="P58" s="114"/>
      <c r="Q58" s="122">
        <v>0</v>
      </c>
      <c r="R58" s="113"/>
      <c r="S58" s="114"/>
      <c r="T58" s="122"/>
    </row>
    <row r="59" spans="1:252" ht="16.5" customHeight="1" x14ac:dyDescent="0.3">
      <c r="A59" s="134" t="s">
        <v>16</v>
      </c>
      <c r="B59" s="5"/>
      <c r="C59" s="43"/>
      <c r="D59" s="10">
        <v>0</v>
      </c>
      <c r="E59" s="11">
        <v>400</v>
      </c>
      <c r="F59" s="28"/>
      <c r="G59" s="11">
        <v>0</v>
      </c>
      <c r="I59" s="5"/>
      <c r="J59" s="5"/>
      <c r="K59" s="21">
        <v>-400</v>
      </c>
      <c r="L59" s="28"/>
      <c r="M59" s="11">
        <v>0</v>
      </c>
      <c r="O59" s="114"/>
      <c r="P59" s="114"/>
      <c r="Q59" s="124">
        <v>-350</v>
      </c>
      <c r="R59" s="114"/>
      <c r="S59" s="114"/>
      <c r="T59" s="124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ht="34.5" customHeight="1" thickBot="1" x14ac:dyDescent="0.35">
      <c r="A60" s="139" t="s">
        <v>14</v>
      </c>
      <c r="B60" s="32"/>
      <c r="C60" s="44"/>
      <c r="D60" s="36" t="e">
        <f>SUM(D45:D59)</f>
        <v>#REF!</v>
      </c>
      <c r="E60" s="35" t="e">
        <f>SUM(E45:E59)</f>
        <v>#REF!</v>
      </c>
      <c r="F60" s="37"/>
      <c r="G60" s="35">
        <f>SUM(G54:G59)</f>
        <v>2114</v>
      </c>
      <c r="H60" s="32">
        <f>SUM(H54:H59)</f>
        <v>0</v>
      </c>
      <c r="I60" s="33"/>
      <c r="J60" s="32"/>
      <c r="K60" s="34">
        <f>(K52+K54+K55+K56+K57+K58+K59)</f>
        <v>-8890</v>
      </c>
      <c r="L60" s="37"/>
      <c r="M60" s="35">
        <f>SUM(M54:M59)</f>
        <v>2114</v>
      </c>
      <c r="N60" s="32">
        <f>SUM(N54:N59)</f>
        <v>0</v>
      </c>
      <c r="O60" s="118"/>
      <c r="P60" s="119"/>
      <c r="Q60" s="125">
        <f>(Q52+Q55+Q56+Q57+Q58+Q59)</f>
        <v>-3900</v>
      </c>
      <c r="R60" s="118"/>
      <c r="S60" s="119"/>
      <c r="T60" s="125">
        <f>(T52+T54+T55+T56+T57+T58+T59)</f>
        <v>1612</v>
      </c>
    </row>
    <row r="61" spans="1:252" ht="9.75" customHeight="1" thickTop="1" x14ac:dyDescent="0.3">
      <c r="A61" s="134"/>
      <c r="B61" s="5"/>
      <c r="C61" s="45"/>
      <c r="D61" s="46"/>
      <c r="E61" s="45"/>
      <c r="F61" s="46"/>
      <c r="G61" s="47"/>
      <c r="I61" s="6"/>
      <c r="J61" s="5"/>
      <c r="K61" s="45"/>
      <c r="L61" s="46"/>
      <c r="M61" s="47"/>
      <c r="O61" s="113"/>
      <c r="P61" s="114"/>
      <c r="Q61" s="126"/>
      <c r="R61" s="113"/>
      <c r="S61" s="114"/>
      <c r="T61" s="126"/>
    </row>
    <row r="62" spans="1:252" s="14" customFormat="1" ht="18.75" customHeight="1" x14ac:dyDescent="0.3">
      <c r="A62" s="137" t="s">
        <v>75</v>
      </c>
      <c r="B62" s="3"/>
      <c r="C62" s="48"/>
      <c r="D62" s="49" t="e">
        <f>SUM(D35+D60)</f>
        <v>#REF!</v>
      </c>
      <c r="E62" s="48" t="e">
        <f>SUM(E35+E60)</f>
        <v>#REF!</v>
      </c>
      <c r="F62" s="49"/>
      <c r="G62" s="51" t="s">
        <v>54</v>
      </c>
      <c r="H62" s="51" t="s">
        <v>55</v>
      </c>
      <c r="I62" s="11" t="e">
        <f>I35+I45+I58</f>
        <v>#REF!</v>
      </c>
      <c r="J62" s="3"/>
      <c r="K62" s="48"/>
      <c r="L62" s="49"/>
      <c r="M62" s="51" t="s">
        <v>54</v>
      </c>
      <c r="N62" s="51" t="s">
        <v>55</v>
      </c>
      <c r="O62" s="121">
        <f>O35+O45+O60</f>
        <v>93175</v>
      </c>
      <c r="P62" s="114"/>
      <c r="Q62" s="126"/>
      <c r="R62" s="121">
        <f>R35+R45+R52+R60</f>
        <v>35146.22</v>
      </c>
      <c r="S62" s="114"/>
      <c r="T62" s="126"/>
    </row>
    <row r="63" spans="1:252" s="14" customFormat="1" ht="35.25" hidden="1" customHeight="1" x14ac:dyDescent="0.3">
      <c r="A63" s="140" t="s">
        <v>66</v>
      </c>
      <c r="B63" s="3"/>
      <c r="C63" s="48"/>
      <c r="D63" s="50"/>
      <c r="E63" s="48"/>
      <c r="F63" s="50"/>
      <c r="G63" s="52">
        <f>(G60+G52+G45+G35)</f>
        <v>37457</v>
      </c>
      <c r="H63" s="53">
        <f>(H45+H35)</f>
        <v>35622</v>
      </c>
      <c r="I63" s="11">
        <f>I5</f>
        <v>0</v>
      </c>
      <c r="J63" s="3"/>
      <c r="K63" s="48"/>
      <c r="L63" s="50"/>
      <c r="M63" s="52">
        <f>(M60+M52+M45+M35)</f>
        <v>37457</v>
      </c>
      <c r="N63" s="53">
        <f>(N45+N35)</f>
        <v>35622</v>
      </c>
      <c r="O63" s="121"/>
      <c r="P63" s="114"/>
      <c r="Q63" s="126"/>
      <c r="R63" s="121"/>
      <c r="S63" s="114"/>
      <c r="T63" s="126"/>
    </row>
    <row r="64" spans="1:252" s="14" customFormat="1" ht="18" hidden="1" customHeight="1" x14ac:dyDescent="0.3">
      <c r="A64" s="137" t="s">
        <v>40</v>
      </c>
      <c r="B64" s="3"/>
      <c r="C64" s="48"/>
      <c r="D64" s="50"/>
      <c r="E64" s="48"/>
      <c r="F64" s="50"/>
      <c r="H64" s="5"/>
      <c r="I64" s="11" t="e">
        <f>SUM(I62:I63)</f>
        <v>#REF!</v>
      </c>
      <c r="J64" s="3"/>
      <c r="K64" s="48"/>
      <c r="L64" s="50"/>
      <c r="N64" s="5"/>
      <c r="O64" s="121">
        <f>SUM(O62:O63)</f>
        <v>93175</v>
      </c>
      <c r="P64" s="114"/>
      <c r="Q64" s="126"/>
      <c r="R64" s="121">
        <f>SUM(R62:R63)</f>
        <v>35146.22</v>
      </c>
      <c r="S64" s="114"/>
      <c r="T64" s="126"/>
    </row>
    <row r="65" spans="1:20" ht="28.5" customHeight="1" x14ac:dyDescent="0.3">
      <c r="A65" s="137" t="s">
        <v>38</v>
      </c>
      <c r="B65" s="3"/>
      <c r="C65" s="48"/>
      <c r="D65" s="50"/>
      <c r="E65" s="48"/>
      <c r="F65" s="50"/>
      <c r="G65" s="47"/>
      <c r="I65" s="11" t="e">
        <f>K35+K45+K52+K60</f>
        <v>#REF!</v>
      </c>
      <c r="J65" s="5"/>
      <c r="K65" s="48" t="e">
        <f>-I65</f>
        <v>#REF!</v>
      </c>
      <c r="L65" s="50"/>
      <c r="M65" s="47"/>
      <c r="O65" s="121">
        <f>Q35+Q45+Q60</f>
        <v>-85100</v>
      </c>
      <c r="P65" s="114"/>
      <c r="Q65" s="126"/>
      <c r="R65" s="121">
        <f>T35+T45+T52+T60</f>
        <v>71535.92</v>
      </c>
      <c r="S65" s="114"/>
      <c r="T65" s="126"/>
    </row>
    <row r="66" spans="1:20" ht="30.75" customHeight="1" thickBot="1" x14ac:dyDescent="0.35">
      <c r="A66" s="137" t="s">
        <v>15</v>
      </c>
      <c r="B66" s="3"/>
      <c r="C66" s="46"/>
      <c r="D66" s="46"/>
      <c r="E66" s="50"/>
      <c r="F66" s="46"/>
      <c r="G66" s="47"/>
      <c r="I66" s="23" t="e">
        <f>I64-K65</f>
        <v>#REF!</v>
      </c>
      <c r="J66" s="5"/>
      <c r="K66" s="46"/>
      <c r="L66" s="46"/>
      <c r="M66" s="47"/>
      <c r="O66" s="109">
        <f>O62+O65</f>
        <v>8075</v>
      </c>
      <c r="P66" s="114"/>
      <c r="Q66" s="127"/>
      <c r="R66" s="109">
        <f>R62-R65</f>
        <v>-36389.699999999997</v>
      </c>
      <c r="S66" s="114"/>
      <c r="T66" s="109"/>
    </row>
    <row r="67" spans="1:20" s="22" customFormat="1" ht="27" customHeight="1" thickTop="1" x14ac:dyDescent="0.3">
      <c r="A67" s="141"/>
      <c r="B67" s="24"/>
      <c r="C67" s="46"/>
      <c r="D67" s="46"/>
      <c r="E67" s="46"/>
      <c r="F67" s="46"/>
      <c r="G67" s="47"/>
      <c r="H67" s="1"/>
      <c r="I67" s="24"/>
      <c r="J67" s="24"/>
      <c r="K67" s="46"/>
      <c r="L67" s="46"/>
      <c r="M67" s="47"/>
      <c r="N67" s="1"/>
      <c r="O67" s="24"/>
      <c r="P67" s="24"/>
      <c r="Q67" s="46"/>
      <c r="R67" s="24"/>
      <c r="S67" s="24"/>
      <c r="T67" s="4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7"/>
  <sheetViews>
    <sheetView tabSelected="1" workbookViewId="0">
      <selection activeCell="V5" sqref="V5"/>
    </sheetView>
  </sheetViews>
  <sheetFormatPr defaultColWidth="9.140625" defaultRowHeight="18.75" x14ac:dyDescent="0.3"/>
  <cols>
    <col min="1" max="1" width="43.28515625" style="142" customWidth="1"/>
    <col min="2" max="2" width="0.85546875" style="1" customWidth="1"/>
    <col min="3" max="3" width="1.42578125" style="1" hidden="1" customWidth="1"/>
    <col min="4" max="4" width="10.28515625" style="1" hidden="1" customWidth="1"/>
    <col min="5" max="5" width="10.7109375" style="1" hidden="1" customWidth="1"/>
    <col min="6" max="6" width="1.28515625" style="1" hidden="1" customWidth="1"/>
    <col min="7" max="7" width="10.85546875" style="1" hidden="1" customWidth="1"/>
    <col min="8" max="8" width="12.28515625" style="1" hidden="1" customWidth="1"/>
    <col min="9" max="9" width="12.5703125" style="2" hidden="1" customWidth="1"/>
    <col min="10" max="10" width="1" style="1" hidden="1" customWidth="1"/>
    <col min="11" max="11" width="11.7109375" style="1" hidden="1" customWidth="1"/>
    <col min="12" max="12" width="1.28515625" style="1" customWidth="1"/>
    <col min="13" max="13" width="10.85546875" style="1" hidden="1" customWidth="1"/>
    <col min="14" max="14" width="12.28515625" style="1" hidden="1" customWidth="1"/>
    <col min="15" max="15" width="10.7109375" style="2" customWidth="1"/>
    <col min="16" max="16" width="0.5703125" style="1" customWidth="1"/>
    <col min="17" max="17" width="12" style="1" customWidth="1"/>
    <col min="18" max="18" width="11" style="2" customWidth="1"/>
    <col min="19" max="19" width="0.5703125" style="1" customWidth="1"/>
    <col min="20" max="20" width="11.28515625" style="1" customWidth="1"/>
    <col min="21" max="21" width="12.28515625" style="1" bestFit="1" customWidth="1"/>
    <col min="22" max="22" width="11.42578125" style="1" bestFit="1" customWidth="1"/>
    <col min="23" max="16384" width="9.140625" style="1"/>
  </cols>
  <sheetData>
    <row r="1" spans="1:21" s="14" customFormat="1" ht="20.25" x14ac:dyDescent="0.3">
      <c r="A1" s="128" t="s">
        <v>150</v>
      </c>
      <c r="B1" s="69"/>
      <c r="C1" s="12"/>
      <c r="E1" s="13"/>
      <c r="I1" s="69"/>
      <c r="J1" s="69"/>
      <c r="K1" s="69"/>
      <c r="O1" s="69"/>
      <c r="P1" s="69"/>
      <c r="Q1" s="69"/>
      <c r="R1" s="69"/>
      <c r="S1" s="69"/>
      <c r="T1" s="69"/>
    </row>
    <row r="2" spans="1:21" s="14" customFormat="1" ht="6" customHeight="1" x14ac:dyDescent="0.3">
      <c r="A2" s="128"/>
      <c r="B2" s="69"/>
      <c r="C2" s="12"/>
      <c r="E2" s="13"/>
      <c r="I2" s="69"/>
      <c r="J2" s="69"/>
      <c r="K2" s="69"/>
      <c r="O2" s="69"/>
      <c r="P2" s="69"/>
      <c r="Q2" s="69"/>
      <c r="R2" s="69"/>
      <c r="S2" s="69"/>
      <c r="T2" s="69"/>
    </row>
    <row r="3" spans="1:21" s="14" customFormat="1" ht="3" customHeight="1" x14ac:dyDescent="0.3">
      <c r="A3" s="129"/>
      <c r="C3" s="13"/>
      <c r="E3" s="13"/>
      <c r="J3" s="13"/>
      <c r="K3" s="13"/>
      <c r="P3" s="13"/>
      <c r="Q3" s="13"/>
      <c r="S3" s="13"/>
      <c r="T3" s="13"/>
    </row>
    <row r="4" spans="1:21" s="14" customFormat="1" ht="40.5" customHeight="1" x14ac:dyDescent="0.3">
      <c r="A4" s="130" t="s">
        <v>0</v>
      </c>
      <c r="B4" s="72"/>
      <c r="C4" s="73"/>
      <c r="D4" s="73" t="s">
        <v>59</v>
      </c>
      <c r="E4" s="73" t="s">
        <v>58</v>
      </c>
      <c r="F4" s="73"/>
      <c r="G4" s="73" t="s">
        <v>53</v>
      </c>
      <c r="H4" s="74" t="s">
        <v>52</v>
      </c>
      <c r="I4" s="75" t="s">
        <v>60</v>
      </c>
      <c r="J4" s="76"/>
      <c r="K4" s="73" t="s">
        <v>61</v>
      </c>
      <c r="L4" s="73"/>
      <c r="M4" s="73" t="s">
        <v>53</v>
      </c>
      <c r="N4" s="74" t="s">
        <v>52</v>
      </c>
      <c r="O4" s="75" t="s">
        <v>151</v>
      </c>
      <c r="P4" s="76"/>
      <c r="Q4" s="73" t="s">
        <v>152</v>
      </c>
      <c r="R4" s="75" t="s">
        <v>160</v>
      </c>
      <c r="S4" s="76"/>
      <c r="T4" s="73" t="s">
        <v>161</v>
      </c>
    </row>
    <row r="5" spans="1:21" s="14" customFormat="1" ht="17.45" customHeight="1" x14ac:dyDescent="0.3">
      <c r="A5" s="131" t="s">
        <v>71</v>
      </c>
      <c r="B5" s="78"/>
      <c r="C5" s="79"/>
      <c r="D5" s="78"/>
      <c r="E5" s="80"/>
      <c r="F5" s="81"/>
      <c r="G5" s="82"/>
      <c r="H5" s="83"/>
      <c r="I5" s="80"/>
      <c r="J5" s="84" t="s">
        <v>3</v>
      </c>
      <c r="K5" s="80"/>
      <c r="L5" s="81"/>
      <c r="M5" s="82"/>
      <c r="N5" s="83"/>
      <c r="O5" s="98">
        <v>30000</v>
      </c>
      <c r="P5" s="84" t="s">
        <v>3</v>
      </c>
      <c r="Q5" s="99"/>
      <c r="R5" s="98"/>
      <c r="S5" s="84"/>
      <c r="T5" s="99"/>
    </row>
    <row r="6" spans="1:21" s="14" customFormat="1" ht="19.149999999999999" customHeight="1" x14ac:dyDescent="0.3">
      <c r="A6" s="132" t="s">
        <v>142</v>
      </c>
      <c r="B6" s="78"/>
      <c r="C6" s="79"/>
      <c r="D6" s="78"/>
      <c r="E6" s="80"/>
      <c r="F6" s="81"/>
      <c r="G6" s="82"/>
      <c r="H6" s="83"/>
      <c r="I6" s="80"/>
      <c r="J6" s="84"/>
      <c r="K6" s="80"/>
      <c r="L6" s="81"/>
      <c r="M6" s="82"/>
      <c r="N6" s="83"/>
      <c r="O6" s="98">
        <v>2000</v>
      </c>
      <c r="P6" s="84"/>
      <c r="Q6" s="106">
        <v>3500</v>
      </c>
      <c r="R6" s="98"/>
      <c r="S6" s="84"/>
      <c r="T6" s="106"/>
      <c r="U6" s="198"/>
    </row>
    <row r="7" spans="1:21" ht="16.5" customHeight="1" x14ac:dyDescent="0.3">
      <c r="A7" s="133" t="s">
        <v>20</v>
      </c>
      <c r="B7" s="85"/>
      <c r="C7" s="79"/>
      <c r="D7" s="86">
        <v>0</v>
      </c>
      <c r="E7" s="87">
        <v>-300</v>
      </c>
      <c r="F7" s="88"/>
      <c r="G7" s="89">
        <v>350</v>
      </c>
      <c r="H7" s="90"/>
      <c r="I7" s="80">
        <v>0</v>
      </c>
      <c r="J7" s="91"/>
      <c r="K7" s="80">
        <v>-400</v>
      </c>
      <c r="L7" s="88"/>
      <c r="M7" s="89">
        <v>350</v>
      </c>
      <c r="N7" s="90"/>
      <c r="O7" s="99">
        <v>0</v>
      </c>
      <c r="P7" s="84"/>
      <c r="Q7" s="106">
        <v>200</v>
      </c>
      <c r="R7" s="99"/>
      <c r="S7" s="84"/>
      <c r="T7" s="106"/>
    </row>
    <row r="8" spans="1:21" ht="16.5" customHeight="1" x14ac:dyDescent="0.3">
      <c r="A8" s="133" t="s">
        <v>13</v>
      </c>
      <c r="B8" s="85"/>
      <c r="C8" s="79"/>
      <c r="D8" s="86">
        <v>0</v>
      </c>
      <c r="E8" s="87">
        <v>-856</v>
      </c>
      <c r="F8" s="88"/>
      <c r="G8" s="89">
        <v>174</v>
      </c>
      <c r="H8" s="90"/>
      <c r="I8" s="80">
        <v>0</v>
      </c>
      <c r="J8" s="91"/>
      <c r="K8" s="80">
        <v>-1500</v>
      </c>
      <c r="L8" s="88"/>
      <c r="M8" s="89">
        <v>174</v>
      </c>
      <c r="N8" s="90"/>
      <c r="O8" s="99">
        <v>150</v>
      </c>
      <c r="P8" s="84"/>
      <c r="Q8" s="106">
        <v>300</v>
      </c>
      <c r="R8" s="99"/>
      <c r="S8" s="84"/>
      <c r="T8" s="106"/>
    </row>
    <row r="9" spans="1:21" ht="16.5" customHeight="1" x14ac:dyDescent="0.3">
      <c r="A9" s="133" t="s">
        <v>19</v>
      </c>
      <c r="B9" s="85"/>
      <c r="C9" s="79"/>
      <c r="D9" s="86">
        <v>0</v>
      </c>
      <c r="E9" s="87">
        <v>-638</v>
      </c>
      <c r="F9" s="88"/>
      <c r="G9" s="89"/>
      <c r="H9" s="90"/>
      <c r="I9" s="80">
        <v>0</v>
      </c>
      <c r="J9" s="91"/>
      <c r="K9" s="80">
        <v>-200</v>
      </c>
      <c r="L9" s="88"/>
      <c r="M9" s="89"/>
      <c r="N9" s="90"/>
      <c r="O9" s="99">
        <v>600</v>
      </c>
      <c r="P9" s="84"/>
      <c r="Q9" s="106">
        <v>800</v>
      </c>
      <c r="R9" s="99"/>
      <c r="S9" s="84"/>
      <c r="T9" s="106"/>
    </row>
    <row r="10" spans="1:21" ht="16.5" customHeight="1" x14ac:dyDescent="0.3">
      <c r="A10" s="133" t="s">
        <v>23</v>
      </c>
      <c r="B10" s="85"/>
      <c r="C10" s="79"/>
      <c r="D10" s="89"/>
      <c r="E10" s="87">
        <v>-3176</v>
      </c>
      <c r="F10" s="92"/>
      <c r="G10" s="89">
        <v>1538</v>
      </c>
      <c r="H10" s="90"/>
      <c r="I10" s="80">
        <v>0</v>
      </c>
      <c r="J10" s="91"/>
      <c r="K10" s="80">
        <v>-4600</v>
      </c>
      <c r="L10" s="92"/>
      <c r="M10" s="89">
        <v>1538</v>
      </c>
      <c r="N10" s="90"/>
      <c r="O10" s="99">
        <v>3000</v>
      </c>
      <c r="P10" s="84"/>
      <c r="Q10" s="106">
        <v>4500</v>
      </c>
      <c r="R10" s="99"/>
      <c r="S10" s="84"/>
      <c r="T10" s="106"/>
    </row>
    <row r="11" spans="1:21" ht="16.5" customHeight="1" x14ac:dyDescent="0.3">
      <c r="A11" s="133" t="s">
        <v>25</v>
      </c>
      <c r="B11" s="85"/>
      <c r="C11" s="79"/>
      <c r="D11" s="89">
        <v>0</v>
      </c>
      <c r="E11" s="87">
        <v>0</v>
      </c>
      <c r="F11" s="92"/>
      <c r="G11" s="89"/>
      <c r="H11" s="90"/>
      <c r="I11" s="80">
        <v>0</v>
      </c>
      <c r="J11" s="85"/>
      <c r="K11" s="80">
        <v>-250</v>
      </c>
      <c r="L11" s="92"/>
      <c r="M11" s="89"/>
      <c r="N11" s="90"/>
      <c r="O11" s="99">
        <v>0</v>
      </c>
      <c r="P11" s="78"/>
      <c r="Q11" s="106">
        <v>300</v>
      </c>
      <c r="R11" s="99"/>
      <c r="S11" s="78"/>
      <c r="T11" s="106"/>
    </row>
    <row r="12" spans="1:21" ht="16.5" customHeight="1" x14ac:dyDescent="0.3">
      <c r="A12" s="133" t="s">
        <v>7</v>
      </c>
      <c r="B12" s="85"/>
      <c r="C12" s="79"/>
      <c r="D12" s="86">
        <v>3702</v>
      </c>
      <c r="E12" s="87">
        <v>-1578</v>
      </c>
      <c r="F12" s="88"/>
      <c r="G12" s="89">
        <v>807</v>
      </c>
      <c r="H12" s="89">
        <v>1703</v>
      </c>
      <c r="I12" s="80">
        <v>3700</v>
      </c>
      <c r="J12" s="91"/>
      <c r="K12" s="80">
        <v>-2400</v>
      </c>
      <c r="L12" s="88"/>
      <c r="M12" s="89">
        <v>807</v>
      </c>
      <c r="N12" s="89">
        <v>1703</v>
      </c>
      <c r="O12" s="99">
        <v>750</v>
      </c>
      <c r="P12" s="84"/>
      <c r="Q12" s="106">
        <v>2000</v>
      </c>
      <c r="R12" s="99"/>
      <c r="S12" s="84"/>
      <c r="T12" s="106"/>
    </row>
    <row r="13" spans="1:21" ht="16.5" customHeight="1" x14ac:dyDescent="0.3">
      <c r="A13" s="133" t="s">
        <v>37</v>
      </c>
      <c r="B13" s="85"/>
      <c r="C13" s="79"/>
      <c r="D13" s="89">
        <v>8480</v>
      </c>
      <c r="E13" s="87">
        <v>-913</v>
      </c>
      <c r="F13" s="92"/>
      <c r="G13" s="89">
        <v>420</v>
      </c>
      <c r="H13" s="90"/>
      <c r="I13" s="80">
        <v>8000</v>
      </c>
      <c r="J13" s="91"/>
      <c r="K13" s="80">
        <v>-700</v>
      </c>
      <c r="L13" s="92"/>
      <c r="M13" s="89">
        <v>420</v>
      </c>
      <c r="N13" s="90"/>
      <c r="O13" s="99">
        <v>500</v>
      </c>
      <c r="P13" s="84"/>
      <c r="Q13" s="106">
        <v>1000</v>
      </c>
      <c r="R13" s="99"/>
      <c r="S13" s="84"/>
      <c r="T13" s="106"/>
    </row>
    <row r="14" spans="1:21" ht="18.75" customHeight="1" x14ac:dyDescent="0.3">
      <c r="A14" s="132" t="s">
        <v>141</v>
      </c>
      <c r="B14" s="85"/>
      <c r="C14" s="79"/>
      <c r="D14" s="89">
        <v>0</v>
      </c>
      <c r="E14" s="87">
        <v>-2100</v>
      </c>
      <c r="F14" s="92"/>
      <c r="G14" s="89"/>
      <c r="H14" s="90"/>
      <c r="I14" s="80">
        <v>0</v>
      </c>
      <c r="J14" s="91"/>
      <c r="K14" s="93">
        <v>-2100</v>
      </c>
      <c r="L14" s="92"/>
      <c r="M14" s="89"/>
      <c r="N14" s="90"/>
      <c r="O14" s="99">
        <v>2100</v>
      </c>
      <c r="P14" s="84"/>
      <c r="Q14" s="107">
        <v>2100</v>
      </c>
      <c r="R14" s="99"/>
      <c r="S14" s="84"/>
      <c r="T14" s="107"/>
      <c r="U14" s="197"/>
    </row>
    <row r="15" spans="1:21" ht="16.5" customHeight="1" x14ac:dyDescent="0.3">
      <c r="A15" s="133" t="s">
        <v>18</v>
      </c>
      <c r="B15" s="85"/>
      <c r="C15" s="79"/>
      <c r="D15" s="89">
        <v>0</v>
      </c>
      <c r="E15" s="87">
        <v>-428</v>
      </c>
      <c r="F15" s="92"/>
      <c r="G15" s="89">
        <v>275</v>
      </c>
      <c r="H15" s="90"/>
      <c r="I15" s="80">
        <v>0</v>
      </c>
      <c r="J15" s="91"/>
      <c r="K15" s="80">
        <v>-500</v>
      </c>
      <c r="L15" s="92"/>
      <c r="M15" s="89">
        <v>275</v>
      </c>
      <c r="N15" s="90"/>
      <c r="O15" s="99">
        <v>350</v>
      </c>
      <c r="P15" s="84"/>
      <c r="Q15" s="106">
        <v>350</v>
      </c>
      <c r="R15" s="99"/>
      <c r="S15" s="84"/>
      <c r="T15" s="106"/>
    </row>
    <row r="16" spans="1:21" ht="16.5" customHeight="1" x14ac:dyDescent="0.3">
      <c r="A16" s="133" t="s">
        <v>9</v>
      </c>
      <c r="B16" s="85"/>
      <c r="C16" s="79"/>
      <c r="D16" s="89"/>
      <c r="E16" s="87"/>
      <c r="F16" s="92"/>
      <c r="G16" s="89"/>
      <c r="H16" s="89">
        <v>198</v>
      </c>
      <c r="I16" s="80">
        <v>0</v>
      </c>
      <c r="J16" s="91"/>
      <c r="K16" s="80">
        <v>0</v>
      </c>
      <c r="L16" s="92"/>
      <c r="M16" s="89"/>
      <c r="N16" s="89">
        <v>198</v>
      </c>
      <c r="O16" s="99">
        <v>500</v>
      </c>
      <c r="P16" s="84"/>
      <c r="Q16" s="106">
        <v>0</v>
      </c>
      <c r="R16" s="99"/>
      <c r="S16" s="84"/>
      <c r="T16" s="106"/>
    </row>
    <row r="17" spans="1:20" ht="16.5" customHeight="1" x14ac:dyDescent="0.3">
      <c r="A17" s="133" t="s">
        <v>5</v>
      </c>
      <c r="B17" s="85"/>
      <c r="C17" s="79"/>
      <c r="D17" s="89"/>
      <c r="E17" s="87"/>
      <c r="F17" s="92"/>
      <c r="G17" s="89"/>
      <c r="H17" s="89"/>
      <c r="I17" s="80">
        <v>400</v>
      </c>
      <c r="J17" s="91"/>
      <c r="K17" s="80">
        <v>-400</v>
      </c>
      <c r="L17" s="92"/>
      <c r="M17" s="89"/>
      <c r="N17" s="89"/>
      <c r="O17" s="99">
        <v>400</v>
      </c>
      <c r="P17" s="84"/>
      <c r="Q17" s="106">
        <v>400</v>
      </c>
      <c r="R17" s="99"/>
      <c r="S17" s="84"/>
      <c r="T17" s="106"/>
    </row>
    <row r="18" spans="1:20" ht="16.5" customHeight="1" x14ac:dyDescent="0.3">
      <c r="A18" s="133" t="s">
        <v>143</v>
      </c>
      <c r="B18" s="85"/>
      <c r="C18" s="79"/>
      <c r="D18" s="89">
        <v>3675</v>
      </c>
      <c r="E18" s="87">
        <v>-4018</v>
      </c>
      <c r="F18" s="92"/>
      <c r="G18" s="89">
        <v>1325</v>
      </c>
      <c r="H18" s="89">
        <v>1187</v>
      </c>
      <c r="I18" s="80">
        <v>0</v>
      </c>
      <c r="J18" s="91"/>
      <c r="K18" s="80">
        <v>-500</v>
      </c>
      <c r="L18" s="92"/>
      <c r="M18" s="89">
        <v>1325</v>
      </c>
      <c r="N18" s="89">
        <v>1187</v>
      </c>
      <c r="O18" s="99">
        <v>0</v>
      </c>
      <c r="P18" s="84"/>
      <c r="Q18" s="106">
        <v>0</v>
      </c>
      <c r="R18" s="99"/>
      <c r="S18" s="84"/>
      <c r="T18" s="106">
        <v>0</v>
      </c>
    </row>
    <row r="19" spans="1:20" ht="16.5" customHeight="1" x14ac:dyDescent="0.3">
      <c r="A19" s="133" t="s">
        <v>153</v>
      </c>
      <c r="B19" s="85"/>
      <c r="C19" s="79"/>
      <c r="D19" s="89"/>
      <c r="E19" s="87"/>
      <c r="F19" s="92"/>
      <c r="G19" s="89"/>
      <c r="H19" s="90"/>
      <c r="I19" s="80"/>
      <c r="J19" s="91"/>
      <c r="K19" s="80"/>
      <c r="L19" s="92"/>
      <c r="M19" s="89"/>
      <c r="N19" s="90"/>
      <c r="O19" s="99">
        <v>500</v>
      </c>
      <c r="P19" s="84">
        <v>0</v>
      </c>
      <c r="Q19" s="106">
        <v>1000</v>
      </c>
      <c r="R19" s="99">
        <v>0</v>
      </c>
      <c r="S19" s="84"/>
      <c r="T19" s="106">
        <v>0</v>
      </c>
    </row>
    <row r="20" spans="1:20" ht="16.5" customHeight="1" x14ac:dyDescent="0.3">
      <c r="A20" s="133" t="s">
        <v>83</v>
      </c>
      <c r="B20" s="85"/>
      <c r="C20" s="79"/>
      <c r="D20" s="89"/>
      <c r="E20" s="87"/>
      <c r="F20" s="92"/>
      <c r="G20" s="89"/>
      <c r="H20" s="90"/>
      <c r="I20" s="80">
        <v>0</v>
      </c>
      <c r="J20" s="91"/>
      <c r="K20" s="80">
        <v>-100</v>
      </c>
      <c r="L20" s="92"/>
      <c r="M20" s="89"/>
      <c r="N20" s="90"/>
      <c r="O20" s="99">
        <v>100</v>
      </c>
      <c r="P20" s="84"/>
      <c r="Q20" s="106">
        <v>250</v>
      </c>
      <c r="R20" s="99"/>
      <c r="S20" s="84"/>
      <c r="T20" s="106"/>
    </row>
    <row r="21" spans="1:20" ht="16.5" customHeight="1" x14ac:dyDescent="0.3">
      <c r="A21" s="133" t="s">
        <v>82</v>
      </c>
      <c r="B21" s="85"/>
      <c r="C21" s="79"/>
      <c r="D21" s="89">
        <v>0</v>
      </c>
      <c r="E21" s="87">
        <v>-2825</v>
      </c>
      <c r="F21" s="92"/>
      <c r="G21" s="89">
        <v>2513</v>
      </c>
      <c r="H21" s="90"/>
      <c r="I21" s="80">
        <v>0</v>
      </c>
      <c r="J21" s="91"/>
      <c r="K21" s="80">
        <v>-4600</v>
      </c>
      <c r="L21" s="92"/>
      <c r="M21" s="89">
        <v>2513</v>
      </c>
      <c r="N21" s="90"/>
      <c r="O21" s="99">
        <v>2500</v>
      </c>
      <c r="P21" s="84"/>
      <c r="Q21" s="106">
        <v>4000</v>
      </c>
      <c r="R21" s="99"/>
      <c r="S21" s="84"/>
      <c r="T21" s="106"/>
    </row>
    <row r="22" spans="1:20" ht="16.5" customHeight="1" x14ac:dyDescent="0.3">
      <c r="A22" s="133" t="s">
        <v>138</v>
      </c>
      <c r="B22" s="85"/>
      <c r="C22" s="79"/>
      <c r="D22" s="86">
        <v>19464</v>
      </c>
      <c r="E22" s="87">
        <v>-22906</v>
      </c>
      <c r="F22" s="88"/>
      <c r="G22" s="89"/>
      <c r="H22" s="86">
        <v>2299</v>
      </c>
      <c r="I22" s="80">
        <v>15000</v>
      </c>
      <c r="J22" s="91"/>
      <c r="K22" s="80">
        <v>-14000</v>
      </c>
      <c r="L22" s="88"/>
      <c r="M22" s="89"/>
      <c r="N22" s="86">
        <v>2299</v>
      </c>
      <c r="O22" s="99">
        <v>25000</v>
      </c>
      <c r="P22" s="84"/>
      <c r="Q22" s="106">
        <v>23000</v>
      </c>
      <c r="R22" s="99"/>
      <c r="S22" s="84"/>
      <c r="T22" s="106"/>
    </row>
    <row r="23" spans="1:20" ht="17.25" customHeight="1" x14ac:dyDescent="0.3">
      <c r="A23" s="132" t="s">
        <v>65</v>
      </c>
      <c r="B23" s="85"/>
      <c r="C23" s="79"/>
      <c r="D23" s="86">
        <v>0</v>
      </c>
      <c r="E23" s="87">
        <v>-903</v>
      </c>
      <c r="F23" s="88"/>
      <c r="G23" s="89"/>
      <c r="H23" s="90"/>
      <c r="I23" s="80">
        <v>0</v>
      </c>
      <c r="J23" s="91"/>
      <c r="K23" s="80">
        <v>-1400</v>
      </c>
      <c r="L23" s="88"/>
      <c r="M23" s="89"/>
      <c r="N23" s="90"/>
      <c r="O23" s="99">
        <v>700</v>
      </c>
      <c r="P23" s="84"/>
      <c r="Q23" s="106">
        <v>1500</v>
      </c>
      <c r="R23" s="99"/>
      <c r="S23" s="84"/>
      <c r="T23" s="106"/>
    </row>
    <row r="24" spans="1:20" ht="16.5" customHeight="1" x14ac:dyDescent="0.3">
      <c r="A24" s="133" t="s">
        <v>8</v>
      </c>
      <c r="B24" s="85"/>
      <c r="C24" s="79"/>
      <c r="D24" s="86">
        <v>1398</v>
      </c>
      <c r="E24" s="87">
        <v>0</v>
      </c>
      <c r="F24" s="88"/>
      <c r="G24" s="89"/>
      <c r="H24" s="89"/>
      <c r="I24" s="80">
        <v>1300</v>
      </c>
      <c r="J24" s="91"/>
      <c r="K24" s="80">
        <v>0</v>
      </c>
      <c r="L24" s="88"/>
      <c r="M24" s="89"/>
      <c r="N24" s="89"/>
      <c r="O24" s="99">
        <v>0</v>
      </c>
      <c r="P24" s="84"/>
      <c r="Q24" s="106">
        <v>0</v>
      </c>
      <c r="R24" s="99"/>
      <c r="S24" s="84"/>
      <c r="T24" s="106"/>
    </row>
    <row r="25" spans="1:20" ht="16.5" customHeight="1" x14ac:dyDescent="0.3">
      <c r="A25" s="133" t="s">
        <v>4</v>
      </c>
      <c r="B25" s="85"/>
      <c r="C25" s="79"/>
      <c r="D25" s="86">
        <v>491</v>
      </c>
      <c r="E25" s="87">
        <v>-38</v>
      </c>
      <c r="F25" s="88"/>
      <c r="G25" s="89"/>
      <c r="H25" s="89">
        <v>145</v>
      </c>
      <c r="I25" s="80">
        <v>300</v>
      </c>
      <c r="J25" s="91"/>
      <c r="K25" s="80">
        <v>-50</v>
      </c>
      <c r="L25" s="88"/>
      <c r="M25" s="89"/>
      <c r="N25" s="89">
        <v>145</v>
      </c>
      <c r="O25" s="99">
        <v>50</v>
      </c>
      <c r="P25" s="84"/>
      <c r="Q25" s="106">
        <v>50</v>
      </c>
      <c r="R25" s="99"/>
      <c r="S25" s="84"/>
      <c r="T25" s="106"/>
    </row>
    <row r="26" spans="1:20" ht="16.5" customHeight="1" x14ac:dyDescent="0.3">
      <c r="A26" s="133" t="s">
        <v>6</v>
      </c>
      <c r="B26" s="85"/>
      <c r="C26" s="95"/>
      <c r="D26" s="86">
        <v>3797</v>
      </c>
      <c r="E26" s="96">
        <v>-3724</v>
      </c>
      <c r="F26" s="88"/>
      <c r="G26" s="89">
        <v>3011</v>
      </c>
      <c r="H26" s="89">
        <v>2411</v>
      </c>
      <c r="I26" s="80">
        <v>3800</v>
      </c>
      <c r="J26" s="85"/>
      <c r="K26" s="97">
        <v>-3800</v>
      </c>
      <c r="L26" s="88"/>
      <c r="M26" s="89">
        <v>3011</v>
      </c>
      <c r="N26" s="89">
        <v>2411</v>
      </c>
      <c r="O26" s="99">
        <v>500</v>
      </c>
      <c r="P26" s="78"/>
      <c r="Q26" s="108">
        <v>1000</v>
      </c>
      <c r="R26" s="99"/>
      <c r="S26" s="84"/>
      <c r="T26" s="106"/>
    </row>
    <row r="27" spans="1:20" ht="16.5" customHeight="1" x14ac:dyDescent="0.3">
      <c r="A27" s="133" t="s">
        <v>90</v>
      </c>
      <c r="B27" s="85"/>
      <c r="C27" s="95"/>
      <c r="D27" s="86"/>
      <c r="E27" s="96"/>
      <c r="F27" s="88"/>
      <c r="G27" s="89"/>
      <c r="H27" s="89"/>
      <c r="I27" s="80"/>
      <c r="J27" s="85"/>
      <c r="K27" s="97"/>
      <c r="L27" s="88"/>
      <c r="M27" s="89"/>
      <c r="N27" s="89"/>
      <c r="O27" s="99">
        <v>500</v>
      </c>
      <c r="P27" s="78"/>
      <c r="Q27" s="108">
        <v>1000</v>
      </c>
      <c r="R27" s="99"/>
      <c r="S27" s="84"/>
      <c r="T27" s="106"/>
    </row>
    <row r="28" spans="1:20" ht="16.5" customHeight="1" x14ac:dyDescent="0.3">
      <c r="A28" s="133" t="s">
        <v>87</v>
      </c>
      <c r="B28" s="85"/>
      <c r="C28" s="95"/>
      <c r="D28" s="86"/>
      <c r="E28" s="96"/>
      <c r="F28" s="88"/>
      <c r="G28" s="89"/>
      <c r="H28" s="89"/>
      <c r="I28" s="80"/>
      <c r="J28" s="85"/>
      <c r="K28" s="97"/>
      <c r="L28" s="88"/>
      <c r="M28" s="89"/>
      <c r="N28" s="89"/>
      <c r="O28" s="99">
        <v>1800</v>
      </c>
      <c r="P28" s="78"/>
      <c r="Q28" s="108">
        <v>1800</v>
      </c>
      <c r="R28" s="99"/>
      <c r="S28" s="84"/>
      <c r="T28" s="106"/>
    </row>
    <row r="29" spans="1:20" ht="16.5" customHeight="1" x14ac:dyDescent="0.3">
      <c r="A29" s="133" t="s">
        <v>154</v>
      </c>
      <c r="B29" s="85"/>
      <c r="C29" s="95"/>
      <c r="D29" s="86">
        <v>3797</v>
      </c>
      <c r="E29" s="96">
        <v>-3724</v>
      </c>
      <c r="F29" s="88"/>
      <c r="G29" s="89">
        <v>3011</v>
      </c>
      <c r="H29" s="89">
        <v>2411</v>
      </c>
      <c r="I29" s="80">
        <v>3800</v>
      </c>
      <c r="J29" s="85"/>
      <c r="K29" s="97">
        <v>-3800</v>
      </c>
      <c r="L29" s="88"/>
      <c r="M29" s="89">
        <v>3011</v>
      </c>
      <c r="N29" s="89">
        <v>2411</v>
      </c>
      <c r="O29" s="99">
        <v>1500</v>
      </c>
      <c r="P29" s="78"/>
      <c r="Q29" s="108">
        <v>2000</v>
      </c>
      <c r="R29" s="99"/>
      <c r="S29" s="84"/>
      <c r="T29" s="106"/>
    </row>
    <row r="30" spans="1:20" ht="16.5" customHeight="1" x14ac:dyDescent="0.3">
      <c r="A30" s="133" t="s">
        <v>88</v>
      </c>
      <c r="B30" s="85"/>
      <c r="C30" s="95"/>
      <c r="D30" s="86"/>
      <c r="E30" s="96"/>
      <c r="F30" s="88"/>
      <c r="G30" s="89"/>
      <c r="H30" s="89"/>
      <c r="I30" s="80"/>
      <c r="J30" s="85"/>
      <c r="K30" s="97"/>
      <c r="L30" s="88"/>
      <c r="M30" s="89"/>
      <c r="N30" s="89"/>
      <c r="O30" s="99">
        <v>1550</v>
      </c>
      <c r="P30" s="78"/>
      <c r="Q30" s="108">
        <v>2400</v>
      </c>
      <c r="R30" s="99"/>
      <c r="S30" s="84"/>
      <c r="T30" s="106"/>
    </row>
    <row r="31" spans="1:20" ht="16.5" customHeight="1" x14ac:dyDescent="0.3">
      <c r="A31" s="133" t="s">
        <v>155</v>
      </c>
      <c r="B31" s="85"/>
      <c r="C31" s="95"/>
      <c r="D31" s="86"/>
      <c r="E31" s="96"/>
      <c r="F31" s="88"/>
      <c r="G31" s="89"/>
      <c r="H31" s="89"/>
      <c r="I31" s="80"/>
      <c r="J31" s="85"/>
      <c r="K31" s="97"/>
      <c r="L31" s="88"/>
      <c r="M31" s="89"/>
      <c r="N31" s="89"/>
      <c r="O31" s="99">
        <v>2000</v>
      </c>
      <c r="P31" s="78"/>
      <c r="Q31" s="108">
        <v>4000</v>
      </c>
      <c r="R31" s="99"/>
      <c r="S31" s="84"/>
      <c r="T31" s="106"/>
    </row>
    <row r="32" spans="1:20" ht="16.5" customHeight="1" x14ac:dyDescent="0.3">
      <c r="A32" s="133" t="s">
        <v>86</v>
      </c>
      <c r="B32" s="85"/>
      <c r="C32" s="95"/>
      <c r="D32" s="86">
        <v>3797</v>
      </c>
      <c r="E32" s="96">
        <v>-3724</v>
      </c>
      <c r="F32" s="88"/>
      <c r="G32" s="89">
        <v>3011</v>
      </c>
      <c r="H32" s="89">
        <v>2411</v>
      </c>
      <c r="I32" s="80">
        <v>3800</v>
      </c>
      <c r="J32" s="85"/>
      <c r="K32" s="97">
        <v>-3800</v>
      </c>
      <c r="L32" s="88"/>
      <c r="M32" s="89">
        <v>3011</v>
      </c>
      <c r="N32" s="89">
        <v>2411</v>
      </c>
      <c r="O32" s="99">
        <v>0</v>
      </c>
      <c r="P32" s="78"/>
      <c r="Q32" s="108">
        <v>0</v>
      </c>
      <c r="R32" s="99"/>
      <c r="S32" s="78"/>
      <c r="T32" s="108"/>
    </row>
    <row r="33" spans="1:20" ht="16.5" customHeight="1" x14ac:dyDescent="0.3">
      <c r="A33" s="143"/>
      <c r="B33" s="26"/>
      <c r="C33" s="144"/>
      <c r="D33" s="145"/>
      <c r="E33" s="146"/>
      <c r="F33" s="147"/>
      <c r="G33" s="148"/>
      <c r="H33" s="148"/>
      <c r="I33" s="4"/>
      <c r="J33" s="26"/>
      <c r="K33" s="149"/>
      <c r="L33" s="147"/>
      <c r="M33" s="148"/>
      <c r="N33" s="148"/>
      <c r="O33" s="11"/>
      <c r="P33" s="27"/>
      <c r="Q33" s="150"/>
      <c r="R33" s="11"/>
      <c r="S33" s="27"/>
      <c r="T33" s="150"/>
    </row>
    <row r="34" spans="1:20" ht="9" customHeight="1" x14ac:dyDescent="0.3">
      <c r="A34" s="134"/>
      <c r="B34" s="5"/>
      <c r="C34" s="40"/>
      <c r="D34" s="5"/>
      <c r="E34" s="70"/>
      <c r="F34" s="9"/>
      <c r="G34" s="7"/>
      <c r="H34" s="16"/>
      <c r="I34" s="4"/>
      <c r="J34" s="5"/>
      <c r="K34" s="77"/>
      <c r="L34" s="9"/>
      <c r="M34" s="7"/>
      <c r="N34" s="16"/>
      <c r="O34" s="11"/>
      <c r="P34" s="3"/>
      <c r="Q34" s="102"/>
      <c r="R34" s="11"/>
      <c r="S34" s="3"/>
      <c r="T34" s="102"/>
    </row>
    <row r="35" spans="1:20" ht="16.5" customHeight="1" thickBot="1" x14ac:dyDescent="0.35">
      <c r="A35" s="135" t="s">
        <v>10</v>
      </c>
      <c r="B35" s="32"/>
      <c r="C35" s="44"/>
      <c r="D35" s="35">
        <f>SUM(D5:D22)</f>
        <v>35321</v>
      </c>
      <c r="E35" s="71">
        <f>SUM(E5:E32)</f>
        <v>-51851</v>
      </c>
      <c r="F35" s="60"/>
      <c r="G35" s="35">
        <f>SUM(G7:G32)</f>
        <v>16435</v>
      </c>
      <c r="H35" s="35">
        <f>SUM(H5:H32)</f>
        <v>12765</v>
      </c>
      <c r="I35" s="67">
        <f>SUM(I7:I32)</f>
        <v>40100</v>
      </c>
      <c r="J35" s="32"/>
      <c r="K35" s="34">
        <f>SUM(K5:K32)</f>
        <v>-45100</v>
      </c>
      <c r="L35" s="60"/>
      <c r="M35" s="35">
        <f>SUM(M7:M32)</f>
        <v>16435</v>
      </c>
      <c r="N35" s="35">
        <f>SUM(N5:N32)</f>
        <v>12765</v>
      </c>
      <c r="O35" s="103">
        <f>SUM(O5:O32)</f>
        <v>77050</v>
      </c>
      <c r="P35" s="104"/>
      <c r="Q35" s="105">
        <f>SUM(Q5:Q32)</f>
        <v>57450</v>
      </c>
      <c r="R35" s="103">
        <f>SUM(R5:R32)</f>
        <v>0</v>
      </c>
      <c r="S35" s="104"/>
      <c r="T35" s="105">
        <f>SUM(T5:T32)</f>
        <v>0</v>
      </c>
    </row>
    <row r="36" spans="1:20" ht="16.5" customHeight="1" thickTop="1" thickBot="1" x14ac:dyDescent="0.35">
      <c r="A36" s="151"/>
      <c r="B36" s="152"/>
      <c r="C36" s="153"/>
      <c r="D36" s="154"/>
      <c r="E36" s="155"/>
      <c r="F36" s="156"/>
      <c r="G36" s="154"/>
      <c r="H36" s="154"/>
      <c r="I36" s="157"/>
      <c r="J36" s="152"/>
      <c r="K36" s="158"/>
      <c r="L36" s="156"/>
      <c r="M36" s="154"/>
      <c r="N36" s="154"/>
      <c r="O36" s="159"/>
      <c r="P36" s="160"/>
      <c r="Q36" s="161"/>
      <c r="R36" s="159"/>
      <c r="S36" s="160"/>
      <c r="T36" s="161"/>
    </row>
    <row r="37" spans="1:20" ht="16.5" customHeight="1" thickTop="1" x14ac:dyDescent="0.3">
      <c r="A37" s="141" t="s">
        <v>156</v>
      </c>
      <c r="B37" s="26"/>
      <c r="C37" s="173"/>
      <c r="D37" s="174"/>
      <c r="E37" s="175"/>
      <c r="F37" s="176"/>
      <c r="G37" s="174"/>
      <c r="H37" s="174"/>
      <c r="I37" s="177"/>
      <c r="J37" s="26"/>
      <c r="K37" s="11"/>
      <c r="L37" s="176"/>
      <c r="M37" s="174"/>
      <c r="N37" s="174"/>
      <c r="O37" s="178"/>
      <c r="P37" s="179"/>
      <c r="Q37" s="180">
        <v>40000</v>
      </c>
      <c r="R37" s="178"/>
      <c r="S37" s="179"/>
    </row>
    <row r="38" spans="1:20" ht="16.5" customHeight="1" x14ac:dyDescent="0.3">
      <c r="A38" s="141" t="s">
        <v>157</v>
      </c>
      <c r="B38" s="26"/>
      <c r="C38" s="173"/>
      <c r="D38" s="174"/>
      <c r="E38" s="175"/>
      <c r="F38" s="176"/>
      <c r="G38" s="174"/>
      <c r="H38" s="174"/>
      <c r="I38" s="177"/>
      <c r="J38" s="26"/>
      <c r="K38" s="11"/>
      <c r="L38" s="176"/>
      <c r="M38" s="174"/>
      <c r="N38" s="174"/>
      <c r="O38" s="178"/>
      <c r="P38" s="179"/>
      <c r="Q38" s="180"/>
      <c r="S38" s="179"/>
      <c r="T38" s="180"/>
    </row>
    <row r="39" spans="1:20" ht="16.5" customHeight="1" x14ac:dyDescent="0.3">
      <c r="A39" s="141" t="s">
        <v>158</v>
      </c>
      <c r="B39" s="26"/>
      <c r="C39" s="173"/>
      <c r="D39" s="174"/>
      <c r="E39" s="175"/>
      <c r="F39" s="176"/>
      <c r="G39" s="174"/>
      <c r="H39" s="174"/>
      <c r="I39" s="177"/>
      <c r="J39" s="26"/>
      <c r="K39" s="11"/>
      <c r="L39" s="176"/>
      <c r="M39" s="174"/>
      <c r="N39" s="174"/>
      <c r="O39" s="178"/>
      <c r="P39" s="179"/>
      <c r="Q39" s="180"/>
      <c r="R39" s="178"/>
      <c r="S39" s="179"/>
      <c r="T39" s="180"/>
    </row>
    <row r="40" spans="1:20" ht="10.15" customHeight="1" x14ac:dyDescent="0.3">
      <c r="A40" s="162"/>
      <c r="B40" s="163"/>
      <c r="C40" s="164"/>
      <c r="D40" s="165"/>
      <c r="E40" s="166"/>
      <c r="F40" s="167"/>
      <c r="G40" s="165"/>
      <c r="H40" s="165"/>
      <c r="I40" s="168"/>
      <c r="J40" s="163"/>
      <c r="K40" s="169"/>
      <c r="L40" s="167"/>
      <c r="M40" s="165"/>
      <c r="N40" s="165"/>
      <c r="O40" s="170"/>
      <c r="P40" s="171"/>
      <c r="Q40" s="172"/>
      <c r="R40" s="170"/>
      <c r="S40" s="171"/>
      <c r="T40" s="172"/>
    </row>
    <row r="41" spans="1:20" ht="39.6" customHeight="1" thickBot="1" x14ac:dyDescent="0.35">
      <c r="A41" s="136" t="s">
        <v>48</v>
      </c>
      <c r="B41" s="54"/>
      <c r="C41" s="56"/>
      <c r="D41" s="57" t="s">
        <v>44</v>
      </c>
      <c r="E41" s="57" t="s">
        <v>43</v>
      </c>
      <c r="F41" s="57"/>
      <c r="G41" s="57" t="s">
        <v>56</v>
      </c>
      <c r="H41" s="57" t="s">
        <v>57</v>
      </c>
      <c r="I41" s="55" t="s">
        <v>1</v>
      </c>
      <c r="J41" s="56"/>
      <c r="K41" s="57" t="s">
        <v>2</v>
      </c>
      <c r="L41" s="57"/>
      <c r="M41" s="57" t="s">
        <v>56</v>
      </c>
      <c r="N41" s="57" t="s">
        <v>57</v>
      </c>
      <c r="O41" s="110" t="s">
        <v>1</v>
      </c>
      <c r="P41" s="111"/>
      <c r="Q41" s="112" t="s">
        <v>2</v>
      </c>
      <c r="R41" s="110" t="s">
        <v>76</v>
      </c>
      <c r="S41" s="111"/>
      <c r="T41" s="112" t="s">
        <v>50</v>
      </c>
    </row>
    <row r="42" spans="1:20" ht="16.5" customHeight="1" thickTop="1" x14ac:dyDescent="0.3">
      <c r="A42" s="137" t="s">
        <v>148</v>
      </c>
      <c r="B42" s="5"/>
      <c r="C42" s="41"/>
      <c r="D42" s="19"/>
      <c r="E42" s="18"/>
      <c r="F42" s="25"/>
      <c r="G42" s="14"/>
      <c r="H42" s="14"/>
      <c r="I42" s="6"/>
      <c r="J42" s="5"/>
      <c r="K42" s="24"/>
      <c r="L42" s="25"/>
      <c r="M42" s="14"/>
      <c r="N42" s="14"/>
      <c r="O42" s="113">
        <v>25500</v>
      </c>
      <c r="P42" s="114"/>
      <c r="Q42" s="115">
        <v>20000</v>
      </c>
      <c r="R42" s="113"/>
      <c r="S42" s="114"/>
      <c r="T42" s="115"/>
    </row>
    <row r="43" spans="1:20" ht="16.5" customHeight="1" x14ac:dyDescent="0.3">
      <c r="A43" s="137" t="s">
        <v>147</v>
      </c>
      <c r="B43" s="5"/>
      <c r="C43" s="41"/>
      <c r="D43" s="19"/>
      <c r="E43" s="18"/>
      <c r="F43" s="25"/>
      <c r="G43" s="14"/>
      <c r="H43" s="14"/>
      <c r="I43" s="6"/>
      <c r="J43" s="5"/>
      <c r="K43" s="24"/>
      <c r="L43" s="25"/>
      <c r="M43" s="14"/>
      <c r="N43" s="14"/>
      <c r="O43" s="113">
        <v>500</v>
      </c>
      <c r="P43" s="114"/>
      <c r="Q43" s="115"/>
      <c r="R43" s="113"/>
      <c r="S43" s="114"/>
      <c r="T43" s="115"/>
    </row>
    <row r="44" spans="1:20" ht="42.75" customHeight="1" x14ac:dyDescent="0.3">
      <c r="A44" s="138" t="s">
        <v>159</v>
      </c>
      <c r="B44" s="5"/>
      <c r="C44" s="42"/>
      <c r="D44" s="4">
        <v>15550</v>
      </c>
      <c r="E44" s="4">
        <v>16937</v>
      </c>
      <c r="F44" s="9"/>
      <c r="G44" s="4">
        <v>17810</v>
      </c>
      <c r="H44" s="4">
        <v>22857</v>
      </c>
      <c r="I44" s="17">
        <v>19000</v>
      </c>
      <c r="J44" s="5"/>
      <c r="K44" s="8">
        <v>-16000</v>
      </c>
      <c r="L44" s="9"/>
      <c r="M44" s="4">
        <v>17810</v>
      </c>
      <c r="N44" s="4">
        <v>22857</v>
      </c>
      <c r="O44" s="116">
        <v>32000</v>
      </c>
      <c r="P44" s="114"/>
      <c r="Q44" s="117">
        <v>-30500</v>
      </c>
      <c r="R44" s="116"/>
      <c r="S44" s="114"/>
      <c r="T44" s="199"/>
    </row>
    <row r="45" spans="1:20" ht="19.5" thickBot="1" x14ac:dyDescent="0.35">
      <c r="A45" s="135" t="s">
        <v>49</v>
      </c>
      <c r="B45" s="32"/>
      <c r="C45" s="65"/>
      <c r="D45" s="68" t="e">
        <f>(D44+#REF!)</f>
        <v>#REF!</v>
      </c>
      <c r="E45" s="66" t="e">
        <f>(#REF!+E44)</f>
        <v>#REF!</v>
      </c>
      <c r="F45" s="31"/>
      <c r="G45" s="66">
        <f>SUM(G44:G44)</f>
        <v>17810</v>
      </c>
      <c r="H45" s="66">
        <f>SUM(H44:H44)</f>
        <v>22857</v>
      </c>
      <c r="I45" s="63" t="e">
        <f>SUM(I44+#REF!)</f>
        <v>#REF!</v>
      </c>
      <c r="J45" s="32"/>
      <c r="K45" s="64" t="e">
        <f>SUM(K44+#REF!)</f>
        <v>#REF!</v>
      </c>
      <c r="L45" s="31"/>
      <c r="M45" s="66">
        <f>SUM(M44:M44)</f>
        <v>17810</v>
      </c>
      <c r="N45" s="66">
        <f>SUM(N44:N44)</f>
        <v>22857</v>
      </c>
      <c r="O45" s="118">
        <f>SUM(O44)</f>
        <v>32000</v>
      </c>
      <c r="P45" s="119"/>
      <c r="Q45" s="120">
        <f>SUM(Q44)</f>
        <v>-30500</v>
      </c>
      <c r="R45" s="118">
        <f>SUM(R42+R44)</f>
        <v>0</v>
      </c>
      <c r="S45" s="119"/>
      <c r="T45" s="120">
        <f>SUM(T42+T44)</f>
        <v>0</v>
      </c>
    </row>
    <row r="46" spans="1:20" ht="35.25" customHeight="1" thickTop="1" thickBot="1" x14ac:dyDescent="0.35">
      <c r="A46" s="136" t="s">
        <v>27</v>
      </c>
      <c r="B46" s="54"/>
      <c r="C46" s="56"/>
      <c r="D46" s="57" t="s">
        <v>44</v>
      </c>
      <c r="E46" s="57" t="s">
        <v>43</v>
      </c>
      <c r="F46" s="57"/>
      <c r="G46" s="57" t="s">
        <v>51</v>
      </c>
      <c r="H46" s="59" t="s">
        <v>52</v>
      </c>
      <c r="I46" s="55" t="s">
        <v>50</v>
      </c>
      <c r="J46" s="56"/>
      <c r="K46" s="57" t="s">
        <v>2</v>
      </c>
      <c r="L46" s="57"/>
      <c r="M46" s="57" t="s">
        <v>51</v>
      </c>
      <c r="N46" s="59" t="s">
        <v>52</v>
      </c>
      <c r="O46" s="110" t="s">
        <v>1</v>
      </c>
      <c r="P46" s="111"/>
      <c r="Q46" s="112" t="s">
        <v>2</v>
      </c>
      <c r="R46" s="110" t="s">
        <v>76</v>
      </c>
      <c r="S46" s="111"/>
      <c r="T46" s="112" t="s">
        <v>50</v>
      </c>
    </row>
    <row r="47" spans="1:20" ht="19.5" customHeight="1" thickTop="1" x14ac:dyDescent="0.3">
      <c r="A47" s="134" t="s">
        <v>11</v>
      </c>
      <c r="B47" s="5"/>
      <c r="C47" s="39"/>
      <c r="D47" s="20">
        <v>0</v>
      </c>
      <c r="E47" s="4">
        <v>32</v>
      </c>
      <c r="F47" s="30"/>
      <c r="G47" s="4"/>
      <c r="I47" s="6"/>
      <c r="J47" s="5"/>
      <c r="K47" s="4">
        <v>-100</v>
      </c>
      <c r="L47" s="30"/>
      <c r="M47" s="4"/>
      <c r="O47" s="113">
        <v>100</v>
      </c>
      <c r="P47" s="114"/>
      <c r="Q47" s="121">
        <v>100</v>
      </c>
      <c r="R47" s="113"/>
      <c r="S47" s="114"/>
      <c r="T47" s="121"/>
    </row>
    <row r="48" spans="1:20" ht="17.25" customHeight="1" x14ac:dyDescent="0.3">
      <c r="A48" s="134" t="s">
        <v>31</v>
      </c>
      <c r="B48" s="5"/>
      <c r="C48" s="39"/>
      <c r="D48" s="10">
        <v>0</v>
      </c>
      <c r="E48" s="4">
        <v>299</v>
      </c>
      <c r="F48" s="28"/>
      <c r="G48" s="4">
        <v>310</v>
      </c>
      <c r="I48" s="6"/>
      <c r="J48" s="5"/>
      <c r="K48" s="4">
        <v>-300</v>
      </c>
      <c r="L48" s="28"/>
      <c r="M48" s="4">
        <v>310</v>
      </c>
      <c r="O48" s="113">
        <v>600</v>
      </c>
      <c r="P48" s="114"/>
      <c r="Q48" s="121">
        <v>600</v>
      </c>
      <c r="R48" s="113"/>
      <c r="S48" s="114"/>
      <c r="T48" s="121"/>
    </row>
    <row r="49" spans="1:252" ht="16.5" customHeight="1" x14ac:dyDescent="0.3">
      <c r="A49" s="138" t="s">
        <v>28</v>
      </c>
      <c r="B49" s="5"/>
      <c r="C49" s="29"/>
      <c r="D49" s="10">
        <v>0</v>
      </c>
      <c r="E49" s="10">
        <v>507</v>
      </c>
      <c r="F49" s="28"/>
      <c r="G49" s="10"/>
      <c r="I49" s="6"/>
      <c r="J49" s="5"/>
      <c r="K49" s="7">
        <v>-500</v>
      </c>
      <c r="L49" s="28"/>
      <c r="M49" s="10"/>
      <c r="O49" s="113">
        <v>1000</v>
      </c>
      <c r="P49" s="114"/>
      <c r="Q49" s="122">
        <v>2000</v>
      </c>
      <c r="R49" s="113"/>
      <c r="S49" s="114"/>
      <c r="T49" s="122"/>
    </row>
    <row r="50" spans="1:252" ht="16.5" customHeight="1" x14ac:dyDescent="0.3">
      <c r="A50" s="134" t="s">
        <v>17</v>
      </c>
      <c r="B50" s="5"/>
      <c r="C50" s="29"/>
      <c r="D50" s="10">
        <v>0</v>
      </c>
      <c r="E50" s="7">
        <v>480</v>
      </c>
      <c r="F50" s="28"/>
      <c r="G50" s="7">
        <v>480</v>
      </c>
      <c r="I50" s="6">
        <v>-480</v>
      </c>
      <c r="J50" s="5"/>
      <c r="K50" s="7">
        <v>-480</v>
      </c>
      <c r="L50" s="28"/>
      <c r="M50" s="7">
        <v>480</v>
      </c>
      <c r="O50" s="113">
        <v>500</v>
      </c>
      <c r="P50" s="114"/>
      <c r="Q50" s="122">
        <v>500</v>
      </c>
      <c r="R50" s="113"/>
      <c r="S50" s="114"/>
      <c r="T50" s="122"/>
    </row>
    <row r="51" spans="1:252" ht="36" customHeight="1" x14ac:dyDescent="0.3">
      <c r="A51" s="138" t="s">
        <v>73</v>
      </c>
      <c r="B51" s="5"/>
      <c r="C51" s="29"/>
      <c r="D51" s="10">
        <v>0</v>
      </c>
      <c r="E51" s="7">
        <v>274</v>
      </c>
      <c r="F51" s="28"/>
      <c r="G51" s="7">
        <v>308</v>
      </c>
      <c r="I51" s="6"/>
      <c r="J51" s="5"/>
      <c r="K51" s="7">
        <v>-400</v>
      </c>
      <c r="L51" s="28"/>
      <c r="M51" s="7">
        <v>308</v>
      </c>
      <c r="O51" s="113">
        <v>200</v>
      </c>
      <c r="P51" s="114"/>
      <c r="Q51" s="122">
        <v>200</v>
      </c>
      <c r="R51" s="113"/>
      <c r="S51" s="114"/>
      <c r="T51" s="122"/>
    </row>
    <row r="52" spans="1:252" ht="20.25" customHeight="1" thickBot="1" x14ac:dyDescent="0.35">
      <c r="A52" s="139" t="s">
        <v>39</v>
      </c>
      <c r="B52" s="32"/>
      <c r="C52" s="60"/>
      <c r="D52" s="61"/>
      <c r="E52" s="35">
        <f>SUM(E47:E51)</f>
        <v>1592</v>
      </c>
      <c r="F52" s="62"/>
      <c r="G52" s="35">
        <f>SUM(G47:G51)</f>
        <v>1098</v>
      </c>
      <c r="H52" s="38"/>
      <c r="I52" s="33"/>
      <c r="J52" s="32"/>
      <c r="K52" s="35">
        <f>SUM(K47:K51)</f>
        <v>-1780</v>
      </c>
      <c r="L52" s="62"/>
      <c r="M52" s="35">
        <f>SUM(M47:M51)</f>
        <v>1098</v>
      </c>
      <c r="N52" s="38"/>
      <c r="O52" s="118">
        <v>2200</v>
      </c>
      <c r="P52" s="119"/>
      <c r="Q52" s="123">
        <v>3200</v>
      </c>
      <c r="R52" s="118"/>
      <c r="S52" s="119"/>
      <c r="T52" s="123">
        <f>SUM(T47:T51)</f>
        <v>0</v>
      </c>
    </row>
    <row r="53" spans="1:252" ht="47.25" customHeight="1" thickTop="1" thickBot="1" x14ac:dyDescent="0.35">
      <c r="A53" s="136" t="s">
        <v>32</v>
      </c>
      <c r="B53" s="54"/>
      <c r="C53" s="58"/>
      <c r="D53" s="57" t="s">
        <v>44</v>
      </c>
      <c r="E53" s="57" t="s">
        <v>43</v>
      </c>
      <c r="F53" s="57"/>
      <c r="G53" s="59" t="s">
        <v>51</v>
      </c>
      <c r="H53" s="59" t="s">
        <v>52</v>
      </c>
      <c r="I53" s="55" t="s">
        <v>1</v>
      </c>
      <c r="J53" s="56"/>
      <c r="K53" s="57" t="s">
        <v>2</v>
      </c>
      <c r="L53" s="57"/>
      <c r="M53" s="59" t="s">
        <v>51</v>
      </c>
      <c r="N53" s="59" t="s">
        <v>52</v>
      </c>
      <c r="O53" s="110" t="s">
        <v>1</v>
      </c>
      <c r="P53" s="111"/>
      <c r="Q53" s="112" t="s">
        <v>2</v>
      </c>
      <c r="R53" s="110" t="s">
        <v>76</v>
      </c>
      <c r="S53" s="111"/>
      <c r="T53" s="112" t="s">
        <v>50</v>
      </c>
    </row>
    <row r="54" spans="1:252" ht="9" customHeight="1" thickTop="1" x14ac:dyDescent="0.3">
      <c r="A54" s="134"/>
      <c r="B54" s="5"/>
      <c r="C54" s="29"/>
      <c r="D54" s="10">
        <v>0</v>
      </c>
      <c r="E54" s="20">
        <v>0</v>
      </c>
      <c r="F54" s="28"/>
      <c r="G54" s="20">
        <v>1798</v>
      </c>
      <c r="I54" s="6"/>
      <c r="J54" s="5"/>
      <c r="K54" s="7">
        <v>-1860</v>
      </c>
      <c r="L54" s="28"/>
      <c r="M54" s="20">
        <v>1798</v>
      </c>
      <c r="O54" s="113"/>
      <c r="P54" s="114"/>
      <c r="Q54" s="122"/>
      <c r="R54" s="113"/>
      <c r="S54" s="114"/>
      <c r="T54" s="122"/>
    </row>
    <row r="55" spans="1:252" ht="16.5" customHeight="1" x14ac:dyDescent="0.3">
      <c r="A55" s="134" t="s">
        <v>46</v>
      </c>
      <c r="B55" s="5"/>
      <c r="C55" s="29"/>
      <c r="D55" s="10">
        <v>0</v>
      </c>
      <c r="E55" s="20">
        <v>72</v>
      </c>
      <c r="F55" s="28"/>
      <c r="G55" s="20">
        <v>101</v>
      </c>
      <c r="I55" s="6"/>
      <c r="J55" s="5"/>
      <c r="K55" s="7">
        <v>-300</v>
      </c>
      <c r="L55" s="28"/>
      <c r="M55" s="20">
        <v>101</v>
      </c>
      <c r="O55" s="113"/>
      <c r="P55" s="114"/>
      <c r="Q55" s="122">
        <v>0</v>
      </c>
      <c r="R55" s="113"/>
      <c r="S55" s="114"/>
      <c r="T55" s="122">
        <v>0</v>
      </c>
    </row>
    <row r="56" spans="1:252" ht="16.5" customHeight="1" x14ac:dyDescent="0.3">
      <c r="A56" s="138" t="s">
        <v>84</v>
      </c>
      <c r="B56" s="5"/>
      <c r="C56" s="29"/>
      <c r="D56" s="10">
        <v>0</v>
      </c>
      <c r="E56" s="20">
        <v>130</v>
      </c>
      <c r="F56" s="28"/>
      <c r="G56" s="20"/>
      <c r="I56" s="6"/>
      <c r="J56" s="5"/>
      <c r="K56" s="7">
        <v>-250</v>
      </c>
      <c r="L56" s="28"/>
      <c r="M56" s="20"/>
      <c r="O56" s="113">
        <v>350</v>
      </c>
      <c r="P56" s="114"/>
      <c r="Q56" s="122">
        <v>350</v>
      </c>
      <c r="R56" s="113"/>
      <c r="S56" s="114"/>
      <c r="T56" s="122"/>
    </row>
    <row r="57" spans="1:252" ht="16.5" customHeight="1" x14ac:dyDescent="0.3">
      <c r="A57" s="134" t="s">
        <v>35</v>
      </c>
      <c r="B57" s="5"/>
      <c r="C57" s="29"/>
      <c r="D57" s="10">
        <v>0</v>
      </c>
      <c r="E57" s="20">
        <v>0</v>
      </c>
      <c r="F57" s="28"/>
      <c r="G57" s="20">
        <v>93</v>
      </c>
      <c r="I57" s="6"/>
      <c r="J57" s="5"/>
      <c r="K57" s="7">
        <v>-800</v>
      </c>
      <c r="L57" s="28"/>
      <c r="M57" s="20">
        <v>93</v>
      </c>
      <c r="O57" s="113">
        <v>200</v>
      </c>
      <c r="P57" s="114"/>
      <c r="Q57" s="122">
        <v>450</v>
      </c>
      <c r="R57" s="113"/>
      <c r="S57" s="114"/>
      <c r="T57" s="122"/>
    </row>
    <row r="58" spans="1:252" ht="48" customHeight="1" x14ac:dyDescent="0.3">
      <c r="A58" s="138" t="s">
        <v>85</v>
      </c>
      <c r="B58" s="5"/>
      <c r="C58" s="29"/>
      <c r="D58" s="10">
        <v>268</v>
      </c>
      <c r="E58" s="20">
        <v>1765</v>
      </c>
      <c r="F58" s="28"/>
      <c r="G58" s="20">
        <v>122</v>
      </c>
      <c r="H58" s="5"/>
      <c r="I58" s="6">
        <v>300</v>
      </c>
      <c r="J58" s="5"/>
      <c r="K58" s="7">
        <v>-3500</v>
      </c>
      <c r="L58" s="28"/>
      <c r="M58" s="20">
        <v>122</v>
      </c>
      <c r="N58" s="5"/>
      <c r="O58" s="113"/>
      <c r="P58" s="114"/>
      <c r="Q58" s="122">
        <v>0</v>
      </c>
      <c r="R58" s="113"/>
      <c r="S58" s="114"/>
      <c r="T58" s="122"/>
    </row>
    <row r="59" spans="1:252" ht="16.5" customHeight="1" x14ac:dyDescent="0.3">
      <c r="A59" s="134" t="s">
        <v>16</v>
      </c>
      <c r="B59" s="5"/>
      <c r="C59" s="43"/>
      <c r="D59" s="10">
        <v>0</v>
      </c>
      <c r="E59" s="11">
        <v>400</v>
      </c>
      <c r="F59" s="28"/>
      <c r="G59" s="11">
        <v>0</v>
      </c>
      <c r="I59" s="5"/>
      <c r="J59" s="5"/>
      <c r="K59" s="21">
        <v>-400</v>
      </c>
      <c r="L59" s="28"/>
      <c r="M59" s="11">
        <v>0</v>
      </c>
      <c r="O59" s="114">
        <v>350</v>
      </c>
      <c r="P59" s="114"/>
      <c r="Q59" s="124">
        <v>350</v>
      </c>
      <c r="R59" s="114"/>
      <c r="S59" s="114"/>
      <c r="T59" s="124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ht="34.5" customHeight="1" thickBot="1" x14ac:dyDescent="0.35">
      <c r="A60" s="139" t="s">
        <v>14</v>
      </c>
      <c r="B60" s="32"/>
      <c r="C60" s="44"/>
      <c r="D60" s="36" t="e">
        <f>SUM(D45:D59)</f>
        <v>#REF!</v>
      </c>
      <c r="E60" s="35" t="e">
        <f>SUM(E45:E59)</f>
        <v>#REF!</v>
      </c>
      <c r="F60" s="37"/>
      <c r="G60" s="35">
        <f>SUM(G54:G59)</f>
        <v>2114</v>
      </c>
      <c r="H60" s="32">
        <f>SUM(H54:H59)</f>
        <v>0</v>
      </c>
      <c r="I60" s="33"/>
      <c r="J60" s="32"/>
      <c r="K60" s="34">
        <f>(K52+K54+K55+K56+K57+K58+K59)</f>
        <v>-8890</v>
      </c>
      <c r="L60" s="37"/>
      <c r="M60" s="35">
        <f>SUM(M54:M59)</f>
        <v>2114</v>
      </c>
      <c r="N60" s="32">
        <f>SUM(N54:N59)</f>
        <v>0</v>
      </c>
      <c r="O60" s="118"/>
      <c r="P60" s="119"/>
      <c r="Q60" s="125">
        <v>1150</v>
      </c>
      <c r="R60" s="118"/>
      <c r="S60" s="119"/>
      <c r="T60" s="125">
        <f>(T52+T54+T55+T56+T57+T58+T59)</f>
        <v>0</v>
      </c>
    </row>
    <row r="61" spans="1:252" ht="9.75" customHeight="1" thickTop="1" x14ac:dyDescent="0.3">
      <c r="A61" s="134"/>
      <c r="B61" s="5"/>
      <c r="C61" s="45"/>
      <c r="D61" s="46"/>
      <c r="E61" s="45"/>
      <c r="F61" s="46"/>
      <c r="G61" s="47"/>
      <c r="I61" s="6"/>
      <c r="J61" s="5"/>
      <c r="K61" s="45"/>
      <c r="L61" s="46"/>
      <c r="M61" s="47"/>
      <c r="O61" s="113"/>
      <c r="P61" s="114"/>
      <c r="Q61" s="126"/>
      <c r="R61" s="113"/>
      <c r="S61" s="114"/>
      <c r="T61" s="126"/>
    </row>
    <row r="62" spans="1:252" s="14" customFormat="1" ht="18.75" customHeight="1" x14ac:dyDescent="0.3">
      <c r="A62" s="137" t="s">
        <v>75</v>
      </c>
      <c r="B62" s="3"/>
      <c r="C62" s="48"/>
      <c r="D62" s="49" t="e">
        <f>SUM(D35+D60)</f>
        <v>#REF!</v>
      </c>
      <c r="E62" s="48" t="e">
        <f>SUM(E35+E60)</f>
        <v>#REF!</v>
      </c>
      <c r="F62" s="49"/>
      <c r="G62" s="51" t="s">
        <v>54</v>
      </c>
      <c r="H62" s="51" t="s">
        <v>55</v>
      </c>
      <c r="I62" s="11" t="e">
        <f>I35+I45+I58</f>
        <v>#REF!</v>
      </c>
      <c r="J62" s="3"/>
      <c r="K62" s="48"/>
      <c r="L62" s="49"/>
      <c r="M62" s="51" t="s">
        <v>54</v>
      </c>
      <c r="N62" s="51" t="s">
        <v>55</v>
      </c>
      <c r="O62" s="121">
        <f>O35+O45+O60</f>
        <v>109050</v>
      </c>
      <c r="P62" s="114"/>
      <c r="Q62" s="126"/>
      <c r="R62" s="121">
        <f>R35+R45+R52+R60</f>
        <v>0</v>
      </c>
      <c r="S62" s="114"/>
      <c r="T62" s="126"/>
    </row>
    <row r="63" spans="1:252" s="14" customFormat="1" ht="35.25" hidden="1" customHeight="1" x14ac:dyDescent="0.3">
      <c r="A63" s="140" t="s">
        <v>66</v>
      </c>
      <c r="B63" s="3"/>
      <c r="C63" s="48"/>
      <c r="D63" s="50"/>
      <c r="E63" s="48"/>
      <c r="F63" s="50"/>
      <c r="G63" s="52">
        <f>(G60+G52+G45+G35)</f>
        <v>37457</v>
      </c>
      <c r="H63" s="53">
        <f>(H45+H35)</f>
        <v>35622</v>
      </c>
      <c r="I63" s="11">
        <f>I5</f>
        <v>0</v>
      </c>
      <c r="J63" s="3"/>
      <c r="K63" s="48"/>
      <c r="L63" s="50"/>
      <c r="M63" s="52">
        <f>(M60+M52+M45+M35)</f>
        <v>37457</v>
      </c>
      <c r="N63" s="53">
        <f>(N45+N35)</f>
        <v>35622</v>
      </c>
      <c r="O63" s="121"/>
      <c r="P63" s="114"/>
      <c r="Q63" s="126"/>
      <c r="R63" s="121"/>
      <c r="S63" s="114"/>
      <c r="T63" s="126"/>
    </row>
    <row r="64" spans="1:252" s="14" customFormat="1" ht="18" hidden="1" customHeight="1" x14ac:dyDescent="0.3">
      <c r="A64" s="137" t="s">
        <v>40</v>
      </c>
      <c r="B64" s="3"/>
      <c r="C64" s="48"/>
      <c r="D64" s="50"/>
      <c r="E64" s="48"/>
      <c r="F64" s="50"/>
      <c r="H64" s="5"/>
      <c r="I64" s="11" t="e">
        <f>SUM(I62:I63)</f>
        <v>#REF!</v>
      </c>
      <c r="J64" s="3"/>
      <c r="K64" s="48"/>
      <c r="L64" s="50"/>
      <c r="N64" s="5"/>
      <c r="O64" s="121">
        <f>SUM(O62:O63)</f>
        <v>109050</v>
      </c>
      <c r="P64" s="114"/>
      <c r="Q64" s="126"/>
      <c r="R64" s="121">
        <f>SUM(R62:R63)</f>
        <v>0</v>
      </c>
      <c r="S64" s="114"/>
      <c r="T64" s="126"/>
    </row>
    <row r="65" spans="1:20" ht="28.5" customHeight="1" x14ac:dyDescent="0.3">
      <c r="A65" s="137" t="s">
        <v>38</v>
      </c>
      <c r="B65" s="3"/>
      <c r="C65" s="48"/>
      <c r="D65" s="50"/>
      <c r="E65" s="48"/>
      <c r="F65" s="50"/>
      <c r="G65" s="47"/>
      <c r="I65" s="11" t="e">
        <f>K35+K45+K52+K60</f>
        <v>#REF!</v>
      </c>
      <c r="J65" s="5"/>
      <c r="K65" s="48" t="e">
        <f>-I65</f>
        <v>#REF!</v>
      </c>
      <c r="L65" s="50"/>
      <c r="M65" s="47"/>
      <c r="O65" s="121">
        <f>Q35+Q45+Q60</f>
        <v>28100</v>
      </c>
      <c r="P65" s="114"/>
      <c r="Q65" s="126"/>
      <c r="R65" s="121">
        <f>T35+T45+T52+T60</f>
        <v>0</v>
      </c>
      <c r="S65" s="114"/>
      <c r="T65" s="126"/>
    </row>
    <row r="66" spans="1:20" ht="30.75" customHeight="1" thickBot="1" x14ac:dyDescent="0.35">
      <c r="A66" s="137" t="s">
        <v>15</v>
      </c>
      <c r="B66" s="3"/>
      <c r="C66" s="46"/>
      <c r="D66" s="46"/>
      <c r="E66" s="50"/>
      <c r="F66" s="46"/>
      <c r="G66" s="47"/>
      <c r="I66" s="23" t="e">
        <f>I64-K65</f>
        <v>#REF!</v>
      </c>
      <c r="J66" s="5"/>
      <c r="K66" s="46"/>
      <c r="L66" s="46"/>
      <c r="M66" s="47"/>
      <c r="O66" s="109"/>
      <c r="P66" s="114"/>
      <c r="Q66" s="127"/>
      <c r="R66" s="109">
        <f>R62-R65</f>
        <v>0</v>
      </c>
      <c r="S66" s="114"/>
      <c r="T66" s="109"/>
    </row>
    <row r="67" spans="1:20" s="22" customFormat="1" ht="27" customHeight="1" thickTop="1" x14ac:dyDescent="0.3">
      <c r="A67" s="141"/>
      <c r="B67" s="24"/>
      <c r="C67" s="46"/>
      <c r="D67" s="46"/>
      <c r="E67" s="46"/>
      <c r="F67" s="46"/>
      <c r="G67" s="47"/>
      <c r="H67" s="1"/>
      <c r="I67" s="24"/>
      <c r="J67" s="24"/>
      <c r="K67" s="46"/>
      <c r="L67" s="46"/>
      <c r="M67" s="47"/>
      <c r="N67" s="1"/>
      <c r="O67" s="24"/>
      <c r="P67" s="24"/>
      <c r="Q67" s="46"/>
      <c r="R67" s="24"/>
      <c r="S67" s="24"/>
      <c r="T67" s="4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15" sqref="B15"/>
    </sheetView>
  </sheetViews>
  <sheetFormatPr defaultRowHeight="12.75" x14ac:dyDescent="0.2"/>
  <cols>
    <col min="1" max="1" width="19.42578125" customWidth="1"/>
    <col min="2" max="2" width="18.85546875" customWidth="1"/>
    <col min="3" max="3" width="10.5703125" customWidth="1"/>
    <col min="4" max="4" width="16.85546875" customWidth="1"/>
  </cols>
  <sheetData>
    <row r="1" spans="1:5" ht="24" customHeight="1" thickBot="1" x14ac:dyDescent="0.25">
      <c r="A1" s="195" t="s">
        <v>91</v>
      </c>
      <c r="B1" s="196" t="s">
        <v>92</v>
      </c>
      <c r="C1" s="196" t="s">
        <v>130</v>
      </c>
      <c r="D1" s="196" t="s">
        <v>122</v>
      </c>
      <c r="E1" s="196" t="s">
        <v>123</v>
      </c>
    </row>
    <row r="2" spans="1:5" ht="18" customHeight="1" thickBot="1" x14ac:dyDescent="0.25">
      <c r="A2" s="181" t="s">
        <v>93</v>
      </c>
      <c r="B2" s="182" t="s">
        <v>94</v>
      </c>
      <c r="C2" s="182">
        <v>100</v>
      </c>
      <c r="D2" s="185"/>
      <c r="E2" s="187"/>
    </row>
    <row r="3" spans="1:5" ht="18" customHeight="1" thickBot="1" x14ac:dyDescent="0.25">
      <c r="A3" s="181" t="s">
        <v>95</v>
      </c>
      <c r="B3" s="182" t="s">
        <v>96</v>
      </c>
      <c r="C3" s="182">
        <v>100</v>
      </c>
      <c r="D3" s="185"/>
      <c r="E3" s="187"/>
    </row>
    <row r="4" spans="1:5" ht="18" customHeight="1" thickBot="1" x14ac:dyDescent="0.25">
      <c r="A4" s="181" t="s">
        <v>97</v>
      </c>
      <c r="B4" s="182" t="s">
        <v>98</v>
      </c>
      <c r="C4" s="182">
        <v>100</v>
      </c>
      <c r="D4" s="185"/>
      <c r="E4" s="187"/>
    </row>
    <row r="5" spans="1:5" ht="18" customHeight="1" thickBot="1" x14ac:dyDescent="0.25">
      <c r="A5" s="181" t="s">
        <v>99</v>
      </c>
      <c r="B5" s="182" t="s">
        <v>100</v>
      </c>
      <c r="C5" s="182">
        <v>100</v>
      </c>
      <c r="D5" s="185"/>
      <c r="E5" s="187"/>
    </row>
    <row r="6" spans="1:5" ht="18" customHeight="1" thickBot="1" x14ac:dyDescent="0.25">
      <c r="A6" s="181" t="s">
        <v>101</v>
      </c>
      <c r="B6" s="182" t="s">
        <v>102</v>
      </c>
      <c r="C6" s="182">
        <v>100</v>
      </c>
      <c r="D6" s="185"/>
      <c r="E6" s="187"/>
    </row>
    <row r="7" spans="1:5" ht="18" customHeight="1" thickBot="1" x14ac:dyDescent="0.25">
      <c r="A7" s="181" t="s">
        <v>103</v>
      </c>
      <c r="B7" s="182" t="s">
        <v>104</v>
      </c>
      <c r="C7" s="182">
        <v>100</v>
      </c>
      <c r="D7" s="185"/>
      <c r="E7" s="187"/>
    </row>
    <row r="8" spans="1:5" ht="18" customHeight="1" thickBot="1" x14ac:dyDescent="0.25">
      <c r="A8" s="181" t="s">
        <v>105</v>
      </c>
      <c r="B8" s="182"/>
      <c r="C8" s="182">
        <v>100</v>
      </c>
      <c r="D8" s="185"/>
      <c r="E8" s="187"/>
    </row>
    <row r="9" spans="1:5" ht="18" customHeight="1" thickBot="1" x14ac:dyDescent="0.25">
      <c r="A9" s="181" t="s">
        <v>107</v>
      </c>
      <c r="B9" s="182"/>
      <c r="C9" s="182">
        <v>100</v>
      </c>
      <c r="D9" s="185"/>
      <c r="E9" s="187"/>
    </row>
    <row r="10" spans="1:5" ht="18" customHeight="1" thickBot="1" x14ac:dyDescent="0.25">
      <c r="A10" s="181" t="s">
        <v>107</v>
      </c>
      <c r="B10" s="182" t="s">
        <v>109</v>
      </c>
      <c r="C10" s="182">
        <v>100</v>
      </c>
      <c r="D10" s="185"/>
      <c r="E10" s="187"/>
    </row>
    <row r="11" spans="1:5" ht="18" customHeight="1" thickBot="1" x14ac:dyDescent="0.25">
      <c r="A11" s="181" t="s">
        <v>110</v>
      </c>
      <c r="B11" s="182" t="s">
        <v>111</v>
      </c>
      <c r="C11" s="182">
        <v>100</v>
      </c>
      <c r="D11" s="185"/>
      <c r="E11" s="187"/>
    </row>
    <row r="12" spans="1:5" ht="18" customHeight="1" thickBot="1" x14ac:dyDescent="0.25">
      <c r="A12" s="181" t="s">
        <v>110</v>
      </c>
      <c r="B12" s="182" t="s">
        <v>112</v>
      </c>
      <c r="C12" s="182">
        <v>100</v>
      </c>
      <c r="D12" s="185"/>
      <c r="E12" s="187"/>
    </row>
    <row r="13" spans="1:5" ht="18" customHeight="1" thickBot="1" x14ac:dyDescent="0.25">
      <c r="A13" s="183" t="s">
        <v>144</v>
      </c>
      <c r="B13" s="184"/>
      <c r="C13" s="182">
        <v>100</v>
      </c>
      <c r="D13" s="186"/>
      <c r="E13" s="188"/>
    </row>
    <row r="14" spans="1:5" ht="18" customHeight="1" thickBot="1" x14ac:dyDescent="0.25">
      <c r="A14" s="181" t="s">
        <v>113</v>
      </c>
      <c r="B14" s="182"/>
      <c r="C14" s="182">
        <v>100</v>
      </c>
      <c r="D14" s="185"/>
      <c r="E14" s="187"/>
    </row>
    <row r="15" spans="1:5" ht="18" customHeight="1" thickBot="1" x14ac:dyDescent="0.25">
      <c r="A15" s="181" t="s">
        <v>115</v>
      </c>
      <c r="B15" s="182"/>
      <c r="C15" s="182">
        <v>100</v>
      </c>
      <c r="D15" s="185"/>
      <c r="E15" s="187"/>
    </row>
    <row r="16" spans="1:5" ht="18" customHeight="1" thickBot="1" x14ac:dyDescent="0.25">
      <c r="A16" s="183" t="s">
        <v>115</v>
      </c>
      <c r="B16" s="184" t="s">
        <v>120</v>
      </c>
      <c r="C16" s="182">
        <v>100</v>
      </c>
      <c r="D16" s="186"/>
      <c r="E16" s="188"/>
    </row>
    <row r="17" spans="1:5" ht="18" customHeight="1" thickBot="1" x14ac:dyDescent="0.25">
      <c r="A17" s="181" t="s">
        <v>117</v>
      </c>
      <c r="B17" s="182" t="s">
        <v>118</v>
      </c>
      <c r="C17" s="182">
        <v>100</v>
      </c>
      <c r="D17" s="185"/>
      <c r="E17" s="187"/>
    </row>
    <row r="18" spans="1:5" ht="18" customHeight="1" thickBot="1" x14ac:dyDescent="0.25">
      <c r="A18" s="181" t="s">
        <v>117</v>
      </c>
      <c r="B18" s="182" t="s">
        <v>119</v>
      </c>
      <c r="C18" s="182">
        <v>100</v>
      </c>
      <c r="D18" s="185"/>
      <c r="E18" s="18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K15" sqref="K15"/>
    </sheetView>
  </sheetViews>
  <sheetFormatPr defaultRowHeight="12.75" x14ac:dyDescent="0.2"/>
  <cols>
    <col min="1" max="1" width="19.42578125" customWidth="1"/>
    <col min="2" max="2" width="18.85546875" customWidth="1"/>
    <col min="3" max="3" width="10.5703125" customWidth="1"/>
    <col min="4" max="4" width="16.85546875" customWidth="1"/>
  </cols>
  <sheetData>
    <row r="1" spans="1:5" ht="24" customHeight="1" thickBot="1" x14ac:dyDescent="0.25">
      <c r="A1" s="195" t="s">
        <v>91</v>
      </c>
      <c r="B1" s="196" t="s">
        <v>92</v>
      </c>
      <c r="C1" s="196" t="s">
        <v>130</v>
      </c>
      <c r="D1" s="196" t="s">
        <v>122</v>
      </c>
      <c r="E1" s="196" t="s">
        <v>123</v>
      </c>
    </row>
    <row r="2" spans="1:5" ht="18" customHeight="1" thickBot="1" x14ac:dyDescent="0.25">
      <c r="A2" s="181" t="s">
        <v>93</v>
      </c>
      <c r="B2" s="182" t="s">
        <v>94</v>
      </c>
      <c r="C2" s="182">
        <v>100</v>
      </c>
      <c r="D2" s="185"/>
      <c r="E2" s="187"/>
    </row>
    <row r="3" spans="1:5" ht="18" customHeight="1" thickBot="1" x14ac:dyDescent="0.25">
      <c r="A3" s="181" t="s">
        <v>95</v>
      </c>
      <c r="B3" s="182" t="s">
        <v>96</v>
      </c>
      <c r="C3" s="182">
        <v>0</v>
      </c>
      <c r="D3" s="185">
        <v>42249</v>
      </c>
      <c r="E3" s="187">
        <v>2712</v>
      </c>
    </row>
    <row r="4" spans="1:5" ht="18" customHeight="1" thickBot="1" x14ac:dyDescent="0.25">
      <c r="A4" s="181" t="s">
        <v>97</v>
      </c>
      <c r="B4" s="182" t="s">
        <v>98</v>
      </c>
      <c r="C4" s="182">
        <v>100</v>
      </c>
      <c r="D4" s="185"/>
      <c r="E4" s="187"/>
    </row>
    <row r="5" spans="1:5" ht="18" customHeight="1" thickBot="1" x14ac:dyDescent="0.25">
      <c r="A5" s="181" t="s">
        <v>99</v>
      </c>
      <c r="B5" s="182" t="s">
        <v>100</v>
      </c>
      <c r="C5" s="182">
        <v>100</v>
      </c>
      <c r="D5" s="185"/>
      <c r="E5" s="187"/>
    </row>
    <row r="6" spans="1:5" ht="18" customHeight="1" thickBot="1" x14ac:dyDescent="0.25">
      <c r="A6" s="181" t="s">
        <v>101</v>
      </c>
      <c r="B6" s="182" t="s">
        <v>102</v>
      </c>
      <c r="C6" s="182">
        <v>0</v>
      </c>
      <c r="D6" s="185">
        <v>42249</v>
      </c>
      <c r="E6" s="187">
        <v>2714</v>
      </c>
    </row>
    <row r="7" spans="1:5" ht="18" customHeight="1" thickBot="1" x14ac:dyDescent="0.25">
      <c r="A7" s="181" t="s">
        <v>103</v>
      </c>
      <c r="B7" s="182" t="s">
        <v>104</v>
      </c>
      <c r="C7" s="182">
        <v>100</v>
      </c>
      <c r="D7" s="185"/>
      <c r="E7" s="187"/>
    </row>
    <row r="8" spans="1:5" ht="18" customHeight="1" thickBot="1" x14ac:dyDescent="0.25">
      <c r="A8" s="181" t="s">
        <v>105</v>
      </c>
      <c r="B8" s="182" t="s">
        <v>106</v>
      </c>
      <c r="C8" s="182">
        <v>0</v>
      </c>
      <c r="D8" s="185">
        <v>42270</v>
      </c>
      <c r="E8" s="187">
        <v>2742</v>
      </c>
    </row>
    <row r="9" spans="1:5" ht="18" customHeight="1" thickBot="1" x14ac:dyDescent="0.25">
      <c r="A9" s="181" t="s">
        <v>107</v>
      </c>
      <c r="B9" s="182" t="s">
        <v>108</v>
      </c>
      <c r="C9" s="182">
        <v>100</v>
      </c>
      <c r="D9" s="185"/>
      <c r="E9" s="187"/>
    </row>
    <row r="10" spans="1:5" ht="18" customHeight="1" thickBot="1" x14ac:dyDescent="0.25">
      <c r="A10" s="181" t="s">
        <v>107</v>
      </c>
      <c r="B10" s="182" t="s">
        <v>109</v>
      </c>
      <c r="C10" s="182">
        <v>100</v>
      </c>
      <c r="D10" s="185"/>
      <c r="E10" s="187"/>
    </row>
    <row r="11" spans="1:5" ht="18" customHeight="1" thickBot="1" x14ac:dyDescent="0.25">
      <c r="A11" s="181" t="s">
        <v>110</v>
      </c>
      <c r="B11" s="182" t="s">
        <v>111</v>
      </c>
      <c r="C11" s="182">
        <v>100</v>
      </c>
      <c r="D11" s="185"/>
      <c r="E11" s="187"/>
    </row>
    <row r="12" spans="1:5" ht="18" customHeight="1" thickBot="1" x14ac:dyDescent="0.25">
      <c r="A12" s="181" t="s">
        <v>110</v>
      </c>
      <c r="B12" s="182" t="s">
        <v>112</v>
      </c>
      <c r="C12" s="182">
        <v>0</v>
      </c>
      <c r="D12" s="185">
        <v>42382</v>
      </c>
      <c r="E12" s="187">
        <v>2822</v>
      </c>
    </row>
    <row r="13" spans="1:5" ht="18" customHeight="1" thickBot="1" x14ac:dyDescent="0.25">
      <c r="A13" s="183" t="s">
        <v>144</v>
      </c>
      <c r="B13" s="184" t="s">
        <v>121</v>
      </c>
      <c r="C13" s="182">
        <v>100</v>
      </c>
      <c r="D13" s="186"/>
      <c r="E13" s="188"/>
    </row>
    <row r="14" spans="1:5" ht="18" customHeight="1" thickBot="1" x14ac:dyDescent="0.25">
      <c r="A14" s="181" t="s">
        <v>113</v>
      </c>
      <c r="B14" s="182" t="s">
        <v>114</v>
      </c>
      <c r="C14" s="182">
        <v>0</v>
      </c>
      <c r="D14" s="185">
        <v>42279</v>
      </c>
      <c r="E14" s="187">
        <v>2731</v>
      </c>
    </row>
    <row r="15" spans="1:5" ht="18" customHeight="1" thickBot="1" x14ac:dyDescent="0.25">
      <c r="A15" s="181" t="s">
        <v>115</v>
      </c>
      <c r="B15" s="182" t="s">
        <v>116</v>
      </c>
      <c r="C15" s="182">
        <v>0</v>
      </c>
      <c r="D15" s="185">
        <v>42270</v>
      </c>
      <c r="E15" s="187">
        <v>2730</v>
      </c>
    </row>
    <row r="16" spans="1:5" ht="18" customHeight="1" thickBot="1" x14ac:dyDescent="0.25">
      <c r="A16" s="183" t="s">
        <v>115</v>
      </c>
      <c r="B16" s="184" t="s">
        <v>120</v>
      </c>
      <c r="C16" s="182">
        <v>0</v>
      </c>
      <c r="D16" s="186">
        <v>42249</v>
      </c>
      <c r="E16" s="188">
        <v>2713</v>
      </c>
    </row>
    <row r="17" spans="1:5" ht="18" customHeight="1" thickBot="1" x14ac:dyDescent="0.25">
      <c r="A17" s="181" t="s">
        <v>117</v>
      </c>
      <c r="B17" s="182" t="s">
        <v>118</v>
      </c>
      <c r="C17" s="182">
        <v>100</v>
      </c>
      <c r="D17" s="185"/>
      <c r="E17" s="187"/>
    </row>
    <row r="18" spans="1:5" ht="18" customHeight="1" thickBot="1" x14ac:dyDescent="0.25">
      <c r="A18" s="181" t="s">
        <v>117</v>
      </c>
      <c r="B18" s="182" t="s">
        <v>119</v>
      </c>
      <c r="C18" s="182">
        <v>100</v>
      </c>
      <c r="D18" s="185"/>
      <c r="E18" s="18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D25" sqref="D25"/>
    </sheetView>
  </sheetViews>
  <sheetFormatPr defaultRowHeight="12.75" x14ac:dyDescent="0.2"/>
  <cols>
    <col min="1" max="1" width="12.140625" style="191" customWidth="1"/>
    <col min="2" max="2" width="27" customWidth="1"/>
    <col min="4" max="4" width="18" customWidth="1"/>
    <col min="5" max="5" width="19" customWidth="1"/>
  </cols>
  <sheetData>
    <row r="1" spans="1:5" x14ac:dyDescent="0.2">
      <c r="A1" s="191" t="s">
        <v>124</v>
      </c>
    </row>
    <row r="3" spans="1:5" x14ac:dyDescent="0.2">
      <c r="A3" s="191" t="s">
        <v>125</v>
      </c>
      <c r="B3" t="s">
        <v>129</v>
      </c>
      <c r="C3" t="s">
        <v>126</v>
      </c>
      <c r="D3" t="s">
        <v>130</v>
      </c>
      <c r="E3" t="s">
        <v>127</v>
      </c>
    </row>
    <row r="4" spans="1:5" x14ac:dyDescent="0.2">
      <c r="A4" s="192"/>
      <c r="B4" s="189"/>
      <c r="C4" s="190"/>
      <c r="E4">
        <v>8000</v>
      </c>
    </row>
    <row r="5" spans="1:5" x14ac:dyDescent="0.2">
      <c r="A5" s="192">
        <v>42243</v>
      </c>
      <c r="B5" s="189" t="s">
        <v>128</v>
      </c>
      <c r="C5" s="190">
        <v>2710</v>
      </c>
      <c r="D5" s="193">
        <v>79.03</v>
      </c>
      <c r="E5" s="193">
        <f>E4-D5</f>
        <v>7920.97</v>
      </c>
    </row>
    <row r="6" spans="1:5" ht="25.5" x14ac:dyDescent="0.2">
      <c r="A6" s="192">
        <v>42249</v>
      </c>
      <c r="B6" s="194" t="s">
        <v>131</v>
      </c>
      <c r="C6" s="190">
        <v>2712</v>
      </c>
      <c r="D6" s="193">
        <v>35.78</v>
      </c>
      <c r="E6" s="193">
        <f t="shared" ref="E6:E12" si="0">E5-D6</f>
        <v>7885.1900000000005</v>
      </c>
    </row>
    <row r="7" spans="1:5" ht="25.5" x14ac:dyDescent="0.2">
      <c r="A7" s="192">
        <v>42249</v>
      </c>
      <c r="B7" s="194" t="s">
        <v>132</v>
      </c>
      <c r="C7" s="190">
        <v>2713</v>
      </c>
      <c r="D7" s="193">
        <v>71.790000000000006</v>
      </c>
      <c r="E7" s="193">
        <f t="shared" si="0"/>
        <v>7813.4000000000005</v>
      </c>
    </row>
    <row r="8" spans="1:5" x14ac:dyDescent="0.2">
      <c r="A8" s="192">
        <v>42249</v>
      </c>
      <c r="B8" s="189" t="s">
        <v>133</v>
      </c>
      <c r="C8" s="190">
        <v>2716</v>
      </c>
      <c r="D8" s="193">
        <v>199.01</v>
      </c>
      <c r="E8" s="193">
        <f t="shared" si="0"/>
        <v>7614.39</v>
      </c>
    </row>
    <row r="9" spans="1:5" x14ac:dyDescent="0.2">
      <c r="A9" s="192">
        <v>42258</v>
      </c>
      <c r="B9" s="189" t="s">
        <v>134</v>
      </c>
      <c r="C9" s="190">
        <v>2728</v>
      </c>
      <c r="D9" s="193">
        <v>6500</v>
      </c>
      <c r="E9" s="193">
        <f t="shared" si="0"/>
        <v>1114.3900000000003</v>
      </c>
    </row>
    <row r="10" spans="1:5" ht="25.5" x14ac:dyDescent="0.2">
      <c r="A10" s="192">
        <v>42279</v>
      </c>
      <c r="B10" s="194" t="s">
        <v>139</v>
      </c>
      <c r="C10" s="190"/>
      <c r="D10" s="193">
        <v>96.52</v>
      </c>
      <c r="E10" s="193">
        <f t="shared" si="0"/>
        <v>1017.8700000000003</v>
      </c>
    </row>
    <row r="11" spans="1:5" ht="25.5" x14ac:dyDescent="0.2">
      <c r="A11" s="192">
        <v>42279</v>
      </c>
      <c r="B11" s="194" t="s">
        <v>140</v>
      </c>
      <c r="C11" s="190"/>
      <c r="D11" s="193">
        <v>110.62</v>
      </c>
      <c r="E11" s="193">
        <f t="shared" si="0"/>
        <v>907.25000000000034</v>
      </c>
    </row>
    <row r="12" spans="1:5" x14ac:dyDescent="0.2">
      <c r="A12" s="192">
        <v>42382</v>
      </c>
      <c r="B12" s="194" t="s">
        <v>145</v>
      </c>
      <c r="C12" s="190"/>
      <c r="D12" s="193">
        <v>34.19</v>
      </c>
      <c r="E12" s="193">
        <f t="shared" si="0"/>
        <v>873.0600000000004</v>
      </c>
    </row>
    <row r="13" spans="1:5" x14ac:dyDescent="0.2">
      <c r="A13" s="192"/>
      <c r="B13" s="189"/>
      <c r="C13" s="190"/>
      <c r="D13" s="193"/>
      <c r="E13" s="193"/>
    </row>
    <row r="14" spans="1:5" x14ac:dyDescent="0.2">
      <c r="A14" s="192"/>
      <c r="B14" s="189"/>
      <c r="C14" s="190"/>
      <c r="D14" s="193"/>
      <c r="E14" s="193"/>
    </row>
    <row r="15" spans="1:5" x14ac:dyDescent="0.2">
      <c r="A15" s="192"/>
      <c r="B15" s="189"/>
      <c r="C15" s="190"/>
      <c r="D15" s="193"/>
      <c r="E15" s="193"/>
    </row>
    <row r="16" spans="1:5" x14ac:dyDescent="0.2">
      <c r="A16" s="192"/>
      <c r="B16" s="189"/>
      <c r="C16" s="190"/>
      <c r="D16" s="193"/>
      <c r="E16" s="193"/>
    </row>
    <row r="17" spans="1:5" x14ac:dyDescent="0.2">
      <c r="A17" s="192"/>
      <c r="B17" s="189"/>
      <c r="C17" s="190"/>
      <c r="D17" s="193"/>
      <c r="E17" s="193"/>
    </row>
    <row r="18" spans="1:5" x14ac:dyDescent="0.2">
      <c r="A18" s="192"/>
      <c r="B18" s="189"/>
      <c r="C18" s="190"/>
      <c r="D18" s="193"/>
      <c r="E18" s="193"/>
    </row>
    <row r="19" spans="1:5" x14ac:dyDescent="0.2">
      <c r="A19" s="192"/>
      <c r="B19" s="189"/>
      <c r="C19" s="190"/>
      <c r="D19" s="193"/>
      <c r="E19" s="193"/>
    </row>
    <row r="20" spans="1:5" x14ac:dyDescent="0.2">
      <c r="A20" s="192"/>
      <c r="B20" s="189"/>
      <c r="C20" s="190"/>
      <c r="D20" s="193"/>
      <c r="E20" s="193"/>
    </row>
    <row r="21" spans="1:5" x14ac:dyDescent="0.2">
      <c r="A21" s="192"/>
      <c r="B21" s="189"/>
      <c r="C21" s="190"/>
      <c r="D21" s="193"/>
      <c r="E21" s="193"/>
    </row>
    <row r="22" spans="1:5" x14ac:dyDescent="0.2">
      <c r="A22" s="192"/>
      <c r="B22" s="189"/>
      <c r="C22" s="190"/>
      <c r="D22" s="193"/>
      <c r="E22" s="193"/>
    </row>
    <row r="23" spans="1:5" x14ac:dyDescent="0.2">
      <c r="A23" s="192"/>
      <c r="B23" s="189"/>
      <c r="C23" s="190"/>
      <c r="D23" s="193"/>
      <c r="E23" s="193"/>
    </row>
    <row r="24" spans="1:5" x14ac:dyDescent="0.2">
      <c r="A24" s="192"/>
      <c r="B24" s="189"/>
      <c r="C24" s="190"/>
      <c r="D24" s="193"/>
      <c r="E24" s="193"/>
    </row>
    <row r="25" spans="1:5" x14ac:dyDescent="0.2">
      <c r="A25" s="192"/>
      <c r="B25" s="189"/>
      <c r="C25" s="190"/>
      <c r="D25" s="193"/>
      <c r="E25" s="193"/>
    </row>
    <row r="26" spans="1:5" x14ac:dyDescent="0.2">
      <c r="A26" s="192"/>
      <c r="B26" s="189"/>
      <c r="C26" s="190"/>
      <c r="D26" s="193"/>
      <c r="E26" s="193"/>
    </row>
    <row r="27" spans="1:5" x14ac:dyDescent="0.2">
      <c r="A27" s="192"/>
      <c r="B27" s="189"/>
      <c r="C27" s="190"/>
      <c r="D27" s="193"/>
      <c r="E27" s="193"/>
    </row>
    <row r="28" spans="1:5" x14ac:dyDescent="0.2">
      <c r="A28" s="192"/>
      <c r="B28" s="189"/>
      <c r="C28" s="190"/>
      <c r="D28" s="193"/>
      <c r="E28" s="193"/>
    </row>
    <row r="29" spans="1:5" x14ac:dyDescent="0.2">
      <c r="A29" s="192"/>
      <c r="B29" s="189"/>
      <c r="C29" s="190"/>
      <c r="D29" s="193"/>
      <c r="E29" s="193"/>
    </row>
    <row r="30" spans="1:5" x14ac:dyDescent="0.2">
      <c r="A30" s="192"/>
      <c r="B30" s="189"/>
      <c r="C30" s="190"/>
      <c r="D30" s="193"/>
      <c r="E30" s="193"/>
    </row>
    <row r="31" spans="1:5" x14ac:dyDescent="0.2">
      <c r="B31" s="189"/>
      <c r="C31" s="190"/>
      <c r="D31" s="193"/>
      <c r="E31" s="193"/>
    </row>
    <row r="32" spans="1:5" x14ac:dyDescent="0.2">
      <c r="B32" s="189"/>
      <c r="C32" s="190"/>
      <c r="D32" s="193"/>
      <c r="E32" s="193"/>
    </row>
    <row r="33" spans="2:5" x14ac:dyDescent="0.2">
      <c r="B33" s="189"/>
      <c r="C33" s="190"/>
      <c r="D33" s="193"/>
      <c r="E33" s="193"/>
    </row>
    <row r="34" spans="2:5" x14ac:dyDescent="0.2">
      <c r="B34" s="189"/>
      <c r="C34" s="190"/>
      <c r="D34" s="193"/>
      <c r="E34" s="193"/>
    </row>
    <row r="35" spans="2:5" x14ac:dyDescent="0.2">
      <c r="B35" s="189"/>
      <c r="C35" s="190"/>
      <c r="D35" s="193"/>
      <c r="E35" s="193"/>
    </row>
    <row r="36" spans="2:5" x14ac:dyDescent="0.2">
      <c r="B36" s="189"/>
      <c r="C36" s="190"/>
      <c r="D36" s="193"/>
      <c r="E36" s="193"/>
    </row>
    <row r="37" spans="2:5" x14ac:dyDescent="0.2">
      <c r="C37" s="190"/>
      <c r="D37" s="193"/>
      <c r="E37" s="193"/>
    </row>
    <row r="38" spans="2:5" x14ac:dyDescent="0.2">
      <c r="C38" s="190"/>
      <c r="D38" s="193"/>
      <c r="E38" s="193"/>
    </row>
    <row r="39" spans="2:5" x14ac:dyDescent="0.2">
      <c r="C39" s="190"/>
      <c r="D39" s="193"/>
      <c r="E39" s="193"/>
    </row>
    <row r="40" spans="2:5" x14ac:dyDescent="0.2">
      <c r="D40" s="193"/>
      <c r="E40" s="193"/>
    </row>
    <row r="41" spans="2:5" x14ac:dyDescent="0.2">
      <c r="D41" s="193"/>
      <c r="E41" s="193"/>
    </row>
    <row r="42" spans="2:5" x14ac:dyDescent="0.2">
      <c r="D42" s="193"/>
      <c r="E42" s="193"/>
    </row>
    <row r="43" spans="2:5" x14ac:dyDescent="0.2">
      <c r="D43" s="193"/>
      <c r="E43" s="193"/>
    </row>
    <row r="44" spans="2:5" x14ac:dyDescent="0.2">
      <c r="D44" s="193"/>
      <c r="E44" s="193"/>
    </row>
    <row r="45" spans="2:5" x14ac:dyDescent="0.2">
      <c r="D45" s="193"/>
      <c r="E45" s="193"/>
    </row>
    <row r="46" spans="2:5" x14ac:dyDescent="0.2">
      <c r="D46" s="193"/>
      <c r="E46" s="193"/>
    </row>
    <row r="47" spans="2:5" x14ac:dyDescent="0.2">
      <c r="D47" s="193"/>
      <c r="E47" s="193"/>
    </row>
    <row r="48" spans="2:5" x14ac:dyDescent="0.2">
      <c r="D48" s="193"/>
      <c r="E48" s="1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2014-2015</vt:lpstr>
      <vt:lpstr>2015-2016 (2)</vt:lpstr>
      <vt:lpstr>2016-2017</vt:lpstr>
      <vt:lpstr>Teacher Supplies-16-17 (2)</vt:lpstr>
      <vt:lpstr>Teacher Supplies-15-16</vt:lpstr>
      <vt:lpstr>School Supply Fund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Abbie</dc:creator>
  <cp:lastModifiedBy>naketta wiley</cp:lastModifiedBy>
  <cp:lastPrinted>2015-12-03T14:30:23Z</cp:lastPrinted>
  <dcterms:created xsi:type="dcterms:W3CDTF">2012-04-04T00:25:17Z</dcterms:created>
  <dcterms:modified xsi:type="dcterms:W3CDTF">2016-07-08T16:40:17Z</dcterms:modified>
</cp:coreProperties>
</file>